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5.06 Tækniþróunarsjóður\5.06.05 Umsóknir\Matblöð\2016 vor vinnusvæði\"/>
    </mc:Choice>
  </mc:AlternateContent>
  <bookViews>
    <workbookView xWindow="120" yWindow="75" windowWidth="15480" windowHeight="11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119" i="1" l="1"/>
  <c r="K123" i="1" s="1"/>
  <c r="N122" i="1" s="1"/>
  <c r="C51" i="1" s="1"/>
  <c r="G51" i="1" s="1"/>
  <c r="E50" i="1"/>
  <c r="N153" i="1"/>
  <c r="C52" i="1" s="1"/>
  <c r="G52" i="1" s="1"/>
  <c r="G24" i="1"/>
  <c r="G23" i="1"/>
  <c r="G25" i="1" s="1"/>
  <c r="M6" i="1"/>
  <c r="N7" i="1"/>
  <c r="M7" i="1" s="1"/>
  <c r="N188" i="1"/>
  <c r="C54" i="1" s="1"/>
  <c r="E54" i="1" s="1"/>
  <c r="M50" i="1"/>
  <c r="M49" i="1"/>
  <c r="E52" i="1"/>
  <c r="E51" i="1"/>
  <c r="N83" i="1"/>
  <c r="C50" i="1"/>
  <c r="H50" i="1" s="1"/>
  <c r="G50" i="1"/>
  <c r="D57" i="1" l="1"/>
  <c r="N8" i="1"/>
  <c r="N9" i="1" l="1"/>
  <c r="M8" i="1"/>
  <c r="M9" i="1" l="1"/>
  <c r="N10" i="1"/>
  <c r="M10" i="1" s="1"/>
</calcChain>
</file>

<file path=xl/sharedStrings.xml><?xml version="1.0" encoding="utf-8"?>
<sst xmlns="http://schemas.openxmlformats.org/spreadsheetml/2006/main" count="168" uniqueCount="136">
  <si>
    <t>Ár 1</t>
  </si>
  <si>
    <t>Ár 2</t>
  </si>
  <si>
    <t>Ár 3</t>
  </si>
  <si>
    <t>Samtals</t>
  </si>
  <si>
    <t>Heiti verkefnis</t>
  </si>
  <si>
    <t>Verkefnisstjóri</t>
  </si>
  <si>
    <t>Númer umsóknar</t>
  </si>
  <si>
    <t>Dagsetning mats</t>
  </si>
  <si>
    <t>Stofnun/Fyrirtæki</t>
  </si>
  <si>
    <t>Nafn</t>
  </si>
  <si>
    <t>Sótt upphæð (þ.kr.)</t>
  </si>
  <si>
    <t>Heildarkostnaður (þ.kr.)</t>
  </si>
  <si>
    <t>Sótt (%)</t>
  </si>
  <si>
    <t>Verkefnið í hnotskurn</t>
  </si>
  <si>
    <t>Samantekið mat</t>
  </si>
  <si>
    <t>Einkunn</t>
  </si>
  <si>
    <t>Athugasemdir</t>
  </si>
  <si>
    <t>Girðingar: Einkunn 1 eða 0 (Ef einhver þessara liða er ófullnægjandi fær umsókn 0 og er vísað frá án frekara mats)</t>
  </si>
  <si>
    <t>Matsatriði</t>
  </si>
  <si>
    <t>Verkefnamat</t>
  </si>
  <si>
    <t>Líkur á árangri (L)</t>
  </si>
  <si>
    <t>Verðmæti (V)</t>
  </si>
  <si>
    <t>Önnur gildi (G)</t>
  </si>
  <si>
    <t>Samantekt einkunna</t>
  </si>
  <si>
    <t>Nýnæmi (N)</t>
  </si>
  <si>
    <t>Stig</t>
  </si>
  <si>
    <t>Einkunnarvægi</t>
  </si>
  <si>
    <t>(Einkunn fyrir N + Einkunn fyrir V + Einkunn fyrir G) * (1+Líkur á árangri)</t>
  </si>
  <si>
    <t>Heildareinkunn verkefnis</t>
  </si>
  <si>
    <t>Heildarniðurstaða fagráðs</t>
  </si>
  <si>
    <t>Engin breyting</t>
  </si>
  <si>
    <t>Mætir nokkuð vel þekktri þörf á þekktum markaði</t>
  </si>
  <si>
    <t>Mætir nýrri þörf á þekktum markaði</t>
  </si>
  <si>
    <t>Mætir þörf á nýlegum markaði sem er í mótun</t>
  </si>
  <si>
    <t>Mætir nýrri eða áður óleystri þörf á heimsvísu, markaður hefur enn ekki myndast.</t>
  </si>
  <si>
    <t xml:space="preserve">1.2 Tækni / Ferli </t>
  </si>
  <si>
    <t>Hagnýtir þekkta tækni eða ferla á nýstárlegan hátt  (tækniyfirfærsla)</t>
  </si>
  <si>
    <t>Leiðir til umbóta á þekktri tækni eða ferlum (tækniyfirfærsla + umbætur)</t>
  </si>
  <si>
    <t>Leiðir til verulegra umbóta á þekktri tækni eða ferlum (umbætur+ tækniuppbygging)</t>
  </si>
  <si>
    <t>Þróar nýja tækni sem er áður óþekkt í heiminum, grunnur að nýjum einkaleyfum (tækniuppbygging)</t>
  </si>
  <si>
    <t>Nýnæmi</t>
  </si>
  <si>
    <t xml:space="preserve">Nýnæmi mælir breytingar á forsendum sem verkefnið felur í sér til að ná forskoti á markaði.  Skilgreiningin felur í sér nauðsyn þess að skýra stöðu þekkingar, tækni og verklags á sviðinu og hvernig þessir þættir tengjast nýjum þörfum og tækifærum á markaði.                    </t>
  </si>
  <si>
    <t>1.1 Markaður og þarfir</t>
  </si>
  <si>
    <t xml:space="preserve"> </t>
  </si>
  <si>
    <t>Forsendur einkunnar</t>
  </si>
  <si>
    <t>3.3. Líkur á að veltumarkmið náist</t>
  </si>
  <si>
    <t>Engar líkur á að veltumarkmið náist</t>
  </si>
  <si>
    <t>Líkur á að veltumarkmið náist eru litlar á grundvelli upplýsinga í umsókn.</t>
  </si>
  <si>
    <t>Líkur á að veltumarkmið náist eru nokkrar og grundvöllur þeirra sæmilega trúverðugur.</t>
  </si>
  <si>
    <t>Góð viðskiptaáætlun. Nokkuð góðar líkur á að veltumarkmið náist.</t>
  </si>
  <si>
    <t>Ítarleg og trúverðug viðskiptaáætlun. Líkur á að veltumarkmið náist mjög góðar.</t>
  </si>
  <si>
    <t>3.4. Líkur á að verðmæti fyrir notendur náist.</t>
  </si>
  <si>
    <t>Engar líkur á að náist - óraunhæfar væntingar til verðmætasköpunar</t>
  </si>
  <si>
    <t>Líkur og forsendur þeirra ábótavant - óraunhæfar væntingar til verðmætasköpunar</t>
  </si>
  <si>
    <t>Líkur og forsendur þeirra nokkuð ábótavant - bjartsýnar væntingar til verðmætasköpunar</t>
  </si>
  <si>
    <t>Líkur og forsendur þeirra að mestu í lagi - nokkuð raunhæfar væntingar til verðmætasköpunar</t>
  </si>
  <si>
    <t>Líkur og forsendur þeirra óaðfinnanlegar - trúverðugar væntingar til verðmætasköpunar</t>
  </si>
  <si>
    <t>Verðmæti</t>
  </si>
  <si>
    <t>Önnur gildi</t>
  </si>
  <si>
    <t xml:space="preserve">Annað gildi er huglægt mat á gildi verkefnisins fyrir notendur, önnur tækifæri (spin-off), þekkingarverðmæti eða gildi fyrir land og þjóð t.d. til að verja mikilvæga hagsmuni. </t>
  </si>
  <si>
    <t>Ekkert gildi</t>
  </si>
  <si>
    <t>Líkur á árangri</t>
  </si>
  <si>
    <t>Með líkum á árangri er verið að fá mælikvarða til að meta heildarlíkurnar á því að verkefnið nái fram að ganga eins og aðstandendur verkefnisins hafa lýst því og að afurð nái á markað.</t>
  </si>
  <si>
    <t>2.1 Líkur á að verkefni ljúki í samræmi við verk-, tíma- og kostnaðaráætlun.</t>
  </si>
  <si>
    <t>2.2 Líkur á því að verkefnið skili hagnýtanlegri afurð eða tæknilegi lausn</t>
  </si>
  <si>
    <t>Engar likur á að verkefnið skili hagnýtanlegri afurð eða tæknilegi lausn.  Mjög ólíklegt að afurðir mæti markaðslegum þörfum eða standist samkeppni.</t>
  </si>
  <si>
    <t>Litlar líkur á að verkefnið skili hagnýtanlegri afurð eða tæknilegi lausn.  Nokkrar líkur á að afurðir mæti markaðslegum þörfum og standist samkeppni.</t>
  </si>
  <si>
    <t>Þokkalegar líkur á að verkefnið skili hagnýtanlegri afurð eða tæknilegi lausn.  Líklegt að afurðir mæti markaðslegum þörfum og standist samkeppni.</t>
  </si>
  <si>
    <t>Góðar líkur á að verkefnið skili hagnýtanlegri afurð eða tæknilegi lausn.  Talsverðar líkur á að afurðir mæti markaðslegum þörfum og standist samkeppni.</t>
  </si>
  <si>
    <t>Mjög góðar likur á að verkefnið skili hagnýtanlegri afurð eða tæknilegi lausn.  Mjög líklegt að afurðir mæti markaðslegum þörfum og standist samkeppni.</t>
  </si>
  <si>
    <t>2.3 Líkur á að bolmagn og tengsl til að hagnýta niðurstöður séu til staðar eða hægt sé að skapa þær forsendur samkvæmt viðskiptaáætlun.</t>
  </si>
  <si>
    <t>Engar líkur til að hagnýta niðurstöður á markaði. Bolmagn, tengsl eða aðrar forsendur ekki til staðar.  Engin viðskiptaáætlun</t>
  </si>
  <si>
    <t>Litlar líkur á að hagnýta niðurstöður á markaði. Bolmagni, tengslum eða öðrum forsendum töluvert ábótavant. Viðskiptaáætlun ábótavant.</t>
  </si>
  <si>
    <t>Þokkalegar líkur á að hagnýta niðurstöður á markaði. Bolmagn, tengsl og aðrar forsendur að nokkru leyti til staðar. Sæmilega trúverðug viðskiptaáætlun.</t>
  </si>
  <si>
    <t>Góðar líkur á að hagnýta niðurstöður á markaði. Bolmagn, tengsl og aðrar forsendur að mestu leyti til staðar. Góð viðskiptaáætlun.</t>
  </si>
  <si>
    <t>Mjög góðar líkur á að hagnýta niðurstöður á markaði. Bolmagn, tengsl og aðrar forsendur að öllu leyti til staðar. Ítarleg og trúverðug viðskiptaáætlun.</t>
  </si>
  <si>
    <t>Engar likur á að verkefnið klárist í samræmi við verk-, tíma- og kostnaðar-áætlun. Forsendur og bolmagn skortir. Óvissa í framkvæmd er mjög mikil.</t>
  </si>
  <si>
    <t>Mjög góðar likur á að verkefnið klárist í samræmi við verk-, tíma- og kostnaðar-áætlun. Allar forsendur og bolmagn til staðar. Óvissa í framkvæmd engin. Hæfir umsækjendur.</t>
  </si>
  <si>
    <t>Góðar likur á að verkefnið klárist í samræmi við verk-, tíma- og kostnaðar-áætlun. Forsendur og bolmagn að mestu til staðar. Óvissa í framkvæmd lítil. Hæfir umsækjendur.</t>
  </si>
  <si>
    <t>Þokkalegar likur á að verkefnið klárist í samræmi við verk-, tíma- og kostnaðar-áætlun. Forsendum og bolmagni ábótavant. Óvissa í framkvæmd er töluverð.</t>
  </si>
  <si>
    <t>Litlar likur á að verkefnið klárist í samræmi við verk-, tíma- og kostnaðar-áætlun. Forsendum og bolmagni töluvert ábótavant. Óvissa í framkvæmd er mikil.</t>
  </si>
  <si>
    <t>Girðingar</t>
  </si>
  <si>
    <t>Matsþáttur</t>
  </si>
  <si>
    <t>Kröfur</t>
  </si>
  <si>
    <t>Tegund styrks</t>
  </si>
  <si>
    <t>Frumherjastyrkur</t>
  </si>
  <si>
    <t>Veljið tegund styrks - felligluggi</t>
  </si>
  <si>
    <t>Stofnun/fyrirtæki</t>
  </si>
  <si>
    <t>Fellur ef N er minna en</t>
  </si>
  <si>
    <t xml:space="preserve">Fellur ef L er minna en </t>
  </si>
  <si>
    <t>N</t>
  </si>
  <si>
    <t>L</t>
  </si>
  <si>
    <t>V</t>
  </si>
  <si>
    <t>G</t>
  </si>
  <si>
    <t>Verkefnastyrkir</t>
  </si>
  <si>
    <t>Mkr</t>
  </si>
  <si>
    <t>Stuðlar í jöfnu</t>
  </si>
  <si>
    <t>Stuðull I</t>
  </si>
  <si>
    <t>Stuðull II</t>
  </si>
  <si>
    <t>Verðmætastuðull (VV)</t>
  </si>
  <si>
    <t>Verðmæti verkefnisins er skilgreint út frá tveimur þáttum:                                                                                                                                                                                                                 (1)Velta umsækjenda metin til núvirðis og (2)Verðmæti fyrir innlenda notendur (auknar tekjur eða sparnaður notenda) metið til núvirðis.                                                                                                                                                                                                                                        Verðmætastuðull er tala frá 0 til 1 sem tekur mið af útreiknuðum verðmætum hér að neðan.</t>
  </si>
  <si>
    <t>Verðmætastuðull (VV) er reiknaður út fá fyrirfram skilgreindum veldisferli:</t>
  </si>
  <si>
    <t>4.1 Þekkingarverðmæti og möguleg Spin-off tækifæri</t>
  </si>
  <si>
    <t>4.2 Gildi vegna samstarfs skóla, stofnana og atvinnulífs</t>
  </si>
  <si>
    <t>4.3 Gildi vegna alþjóðlegs samstarfs í verkefninu</t>
  </si>
  <si>
    <t>Takmarkað gildi umfram þau sem  koma fram í verðmætamati</t>
  </si>
  <si>
    <t>Talsvert gildi umfram þau sem koma fram í verðmætamati</t>
  </si>
  <si>
    <t>Verulegt gildi umfram þau sem koma fram í verðmætamati</t>
  </si>
  <si>
    <t>Mjög mikið gildi umfram þau sem koma fram í verðmætamati</t>
  </si>
  <si>
    <t xml:space="preserve">Takmarkað gildi </t>
  </si>
  <si>
    <t xml:space="preserve">Talsvert gildi </t>
  </si>
  <si>
    <t xml:space="preserve">Verulegt gildi </t>
  </si>
  <si>
    <t xml:space="preserve">Mjög mikið gildi </t>
  </si>
  <si>
    <t>4.4 Gildi fyrir aðild sprotafyrirtækja að verkefninu</t>
  </si>
  <si>
    <t>Takmarkað</t>
  </si>
  <si>
    <t>Talsvert gildi þau sem koma fram í verðmætamati</t>
  </si>
  <si>
    <t>Takmarkað gildi umfram þau sem koma fram í verðmætamati</t>
  </si>
  <si>
    <t>Verulegt gildi umfram þau sem koma  fram í verðmætamati</t>
  </si>
  <si>
    <t>Takmarkað annað gildi umfram þau sem  koma fram í verðmætamati</t>
  </si>
  <si>
    <t>Talsvert annað gildi umfram þau sem  koma fram í verðmætamati</t>
  </si>
  <si>
    <t>Verulegt annað gildi umfram þau sem  koma fram í verðmætamati</t>
  </si>
  <si>
    <t>Mjög mikið annað gildi umfram þau sem  koma fram í verðmætamati</t>
  </si>
  <si>
    <t>Mjög mikið gildi (yfir 90% af veltu)</t>
  </si>
  <si>
    <r>
      <t>Talsvert gildi (</t>
    </r>
    <r>
      <rPr>
        <sz val="8.1"/>
        <color theme="1"/>
        <rFont val="Calibri"/>
        <family val="2"/>
      </rPr>
      <t>50% af veltu)</t>
    </r>
  </si>
  <si>
    <t>Um matsgildi</t>
  </si>
  <si>
    <r>
      <t xml:space="preserve">4.6 Almennt fyrir land og þjóð; </t>
    </r>
    <r>
      <rPr>
        <b/>
        <u/>
        <sz val="9"/>
        <color theme="1"/>
        <rFont val="Calibri"/>
        <family val="2"/>
        <scheme val="minor"/>
      </rPr>
      <t xml:space="preserve">ný störf </t>
    </r>
    <r>
      <rPr>
        <b/>
        <sz val="9"/>
        <color theme="1"/>
        <rFont val="Calibri"/>
        <family val="2"/>
        <scheme val="minor"/>
      </rPr>
      <t>og aukin lífsgæði</t>
    </r>
  </si>
  <si>
    <t>Matsgildi og niðurstaða reiknireglunnar eru til leiðbeiningar fyrir stjórn.</t>
  </si>
  <si>
    <t>4.5 Afurðin sem útflutningsvara (sem hlutfall af veltu)</t>
  </si>
  <si>
    <t>Velta umsækjenda í þúsundum króna reiknuð til núvirðis.</t>
  </si>
  <si>
    <t>Verðmæti fyrir innlenda notendur í þúsundum króna reiknuð til núvirðis.</t>
  </si>
  <si>
    <t>Þús. kr.</t>
  </si>
  <si>
    <t xml:space="preserve">Eftirfarandi kaflar í „Verkefnislýsingu“ eru fullnægjandi:
     o Lýsing á stöðu þekkingar.
     o Markmiðslýsing.
     o Verk- og tímaáætlun.
     o Drög að viðskiptaáætlun. 
</t>
  </si>
  <si>
    <t>Umsókn stenst formkröfur sjóðsins (sbr. kafli 8 í reglum sjóðsins).</t>
  </si>
  <si>
    <t>Verkefnið er  innan starfssviðs sjóðsins og uppfyllir skilyrði viðkomandi styrktarflokks.</t>
  </si>
  <si>
    <t>Útreikningar og forsendur þeirra í Excel-skjali eru fullnægjandi.</t>
  </si>
  <si>
    <t>Matsblað - Tækniþróunarsjóður vor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</si>
</sst>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1"/>
      <color theme="1"/>
      <name val="Calibri"/>
      <family val="2"/>
    </font>
    <font>
      <b/>
      <u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0" borderId="0" xfId="0" applyFont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/>
    <xf numFmtId="164" fontId="0" fillId="0" borderId="0" xfId="0" applyNumberFormat="1"/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Protection="1"/>
    <xf numFmtId="0" fontId="0" fillId="0" borderId="13" xfId="0" applyBorder="1" applyProtection="1"/>
    <xf numFmtId="0" fontId="0" fillId="0" borderId="7" xfId="0" applyBorder="1"/>
    <xf numFmtId="0" fontId="0" fillId="0" borderId="4" xfId="0" applyBorder="1"/>
    <xf numFmtId="0" fontId="0" fillId="0" borderId="11" xfId="0" applyBorder="1"/>
    <xf numFmtId="0" fontId="0" fillId="0" borderId="13" xfId="0" applyBorder="1"/>
    <xf numFmtId="0" fontId="0" fillId="0" borderId="8" xfId="0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17" applyFont="1" applyBorder="1" applyAlignment="1">
      <alignment horizontal="center"/>
    </xf>
    <xf numFmtId="9" fontId="0" fillId="0" borderId="12" xfId="17" applyFont="1" applyBorder="1" applyAlignment="1">
      <alignment horizontal="center"/>
    </xf>
    <xf numFmtId="9" fontId="0" fillId="0" borderId="7" xfId="17" applyFont="1" applyBorder="1" applyAlignment="1">
      <alignment horizontal="center"/>
    </xf>
    <xf numFmtId="9" fontId="0" fillId="0" borderId="4" xfId="17" applyFont="1" applyBorder="1" applyAlignment="1">
      <alignment horizontal="center"/>
    </xf>
    <xf numFmtId="9" fontId="8" fillId="7" borderId="9" xfId="17" applyFont="1" applyFill="1" applyBorder="1" applyAlignment="1">
      <alignment horizontal="left"/>
    </xf>
    <xf numFmtId="0" fontId="0" fillId="7" borderId="10" xfId="0" applyFill="1" applyBorder="1"/>
    <xf numFmtId="9" fontId="8" fillId="7" borderId="5" xfId="17" applyFont="1" applyFill="1" applyBorder="1" applyAlignment="1">
      <alignment horizontal="left"/>
    </xf>
    <xf numFmtId="0" fontId="0" fillId="7" borderId="3" xfId="0" applyFill="1" applyBorder="1"/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8" borderId="8" xfId="0" applyFont="1" applyFill="1" applyBorder="1"/>
    <xf numFmtId="0" fontId="2" fillId="8" borderId="10" xfId="0" applyFont="1" applyFill="1" applyBorder="1"/>
    <xf numFmtId="0" fontId="2" fillId="8" borderId="13" xfId="0" applyFont="1" applyFill="1" applyBorder="1"/>
    <xf numFmtId="0" fontId="2" fillId="8" borderId="4" xfId="0" applyFont="1" applyFill="1" applyBorder="1"/>
    <xf numFmtId="164" fontId="0" fillId="0" borderId="8" xfId="0" applyNumberFormat="1" applyBorder="1" applyAlignment="1">
      <alignment horizontal="center"/>
    </xf>
    <xf numFmtId="0" fontId="2" fillId="0" borderId="0" xfId="0" applyFont="1" applyFill="1" applyBorder="1" applyAlignment="1"/>
    <xf numFmtId="0" fontId="11" fillId="0" borderId="0" xfId="0" applyFont="1"/>
    <xf numFmtId="2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9" fontId="4" fillId="0" borderId="0" xfId="17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top"/>
    </xf>
    <xf numFmtId="0" fontId="8" fillId="0" borderId="14" xfId="0" applyFont="1" applyBorder="1" applyAlignment="1">
      <alignment horizontal="center" vertical="center"/>
    </xf>
    <xf numFmtId="0" fontId="2" fillId="4" borderId="6" xfId="0" applyFont="1" applyFill="1" applyBorder="1" applyAlignment="1"/>
    <xf numFmtId="0" fontId="2" fillId="4" borderId="5" xfId="0" applyFont="1" applyFill="1" applyBorder="1" applyAlignment="1"/>
    <xf numFmtId="0" fontId="2" fillId="4" borderId="3" xfId="0" applyFont="1" applyFill="1" applyBorder="1" applyAlignment="1"/>
    <xf numFmtId="0" fontId="2" fillId="4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9" fontId="2" fillId="0" borderId="6" xfId="17" applyFont="1" applyBorder="1" applyAlignment="1">
      <alignment horizontal="center"/>
    </xf>
    <xf numFmtId="9" fontId="2" fillId="0" borderId="3" xfId="17" applyFont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8" fillId="4" borderId="6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9" fontId="8" fillId="0" borderId="6" xfId="17" applyFont="1" applyBorder="1" applyAlignment="1">
      <alignment horizontal="center"/>
    </xf>
    <xf numFmtId="9" fontId="8" fillId="0" borderId="3" xfId="17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2" fillId="4" borderId="1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9" fontId="4" fillId="0" borderId="15" xfId="17" applyFont="1" applyBorder="1" applyAlignment="1">
      <alignment horizontal="center" vertical="center"/>
    </xf>
    <xf numFmtId="9" fontId="4" fillId="0" borderId="14" xfId="17" applyFont="1" applyBorder="1" applyAlignment="1">
      <alignment horizontal="center" vertical="center"/>
    </xf>
    <xf numFmtId="9" fontId="4" fillId="0" borderId="2" xfId="17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5" fontId="8" fillId="0" borderId="6" xfId="17" applyNumberFormat="1" applyFont="1" applyBorder="1" applyAlignment="1">
      <alignment horizontal="center"/>
    </xf>
    <xf numFmtId="165" fontId="8" fillId="0" borderId="3" xfId="17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left" vertical="top" wrapText="1"/>
    </xf>
    <xf numFmtId="0" fontId="2" fillId="3" borderId="9" xfId="0" applyNumberFormat="1" applyFont="1" applyFill="1" applyBorder="1" applyAlignment="1">
      <alignment horizontal="left" vertical="top" wrapText="1"/>
    </xf>
    <xf numFmtId="0" fontId="2" fillId="3" borderId="10" xfId="0" applyNumberFormat="1" applyFont="1" applyFill="1" applyBorder="1" applyAlignment="1">
      <alignment horizontal="left" vertical="top" wrapText="1"/>
    </xf>
    <xf numFmtId="0" fontId="2" fillId="3" borderId="13" xfId="0" applyNumberFormat="1" applyFont="1" applyFill="1" applyBorder="1" applyAlignment="1">
      <alignment horizontal="left" vertical="top" wrapText="1"/>
    </xf>
    <xf numFmtId="0" fontId="2" fillId="3" borderId="7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6" fillId="3" borderId="12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5" borderId="8" xfId="0" applyNumberFormat="1" applyFont="1" applyFill="1" applyBorder="1" applyAlignment="1">
      <alignment horizontal="left" vertical="top" wrapText="1"/>
    </xf>
    <xf numFmtId="0" fontId="2" fillId="5" borderId="9" xfId="0" applyNumberFormat="1" applyFont="1" applyFill="1" applyBorder="1" applyAlignment="1">
      <alignment horizontal="left" vertical="top" wrapText="1"/>
    </xf>
    <xf numFmtId="0" fontId="2" fillId="5" borderId="10" xfId="0" applyNumberFormat="1" applyFont="1" applyFill="1" applyBorder="1" applyAlignment="1">
      <alignment horizontal="left" vertical="top" wrapText="1"/>
    </xf>
    <xf numFmtId="0" fontId="2" fillId="5" borderId="13" xfId="0" applyNumberFormat="1" applyFont="1" applyFill="1" applyBorder="1" applyAlignment="1">
      <alignment horizontal="left" vertical="top" wrapText="1"/>
    </xf>
    <xf numFmtId="0" fontId="2" fillId="5" borderId="7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5" borderId="9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6" fillId="5" borderId="12" xfId="0" applyFont="1" applyFill="1" applyBorder="1" applyAlignment="1">
      <alignment wrapText="1"/>
    </xf>
    <xf numFmtId="0" fontId="6" fillId="5" borderId="13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4" fillId="6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left" vertical="top" wrapText="1"/>
    </xf>
    <xf numFmtId="0" fontId="2" fillId="6" borderId="9" xfId="0" applyNumberFormat="1" applyFont="1" applyFill="1" applyBorder="1" applyAlignment="1">
      <alignment horizontal="left" vertical="top" wrapText="1"/>
    </xf>
    <xf numFmtId="0" fontId="2" fillId="6" borderId="10" xfId="0" applyNumberFormat="1" applyFont="1" applyFill="1" applyBorder="1" applyAlignment="1">
      <alignment horizontal="left" vertical="top" wrapText="1"/>
    </xf>
    <xf numFmtId="0" fontId="2" fillId="6" borderId="13" xfId="0" applyNumberFormat="1" applyFont="1" applyFill="1" applyBorder="1" applyAlignment="1">
      <alignment horizontal="left" vertical="top" wrapText="1"/>
    </xf>
    <xf numFmtId="0" fontId="2" fillId="6" borderId="7" xfId="0" applyNumberFormat="1" applyFont="1" applyFill="1" applyBorder="1" applyAlignment="1">
      <alignment horizontal="left" vertical="top" wrapText="1"/>
    </xf>
    <xf numFmtId="0" fontId="2" fillId="6" borderId="4" xfId="0" applyNumberFormat="1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6" borderId="10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18">
    <cellStyle name="Normal" xfId="0" builtinId="0"/>
    <cellStyle name="Normal 2 2" xfId="1"/>
    <cellStyle name="Normal 2 2 2" xfId="2"/>
    <cellStyle name="Normal 2 2 3" xfId="4"/>
    <cellStyle name="Normal 2 2 4" xfId="6"/>
    <cellStyle name="Normal 2 2 5" xfId="8"/>
    <cellStyle name="Normal 2 2 6" xfId="10"/>
    <cellStyle name="Normal 2 2 7" xfId="12"/>
    <cellStyle name="Normal 2 2 8" xfId="14"/>
    <cellStyle name="Normal 2 2 9" xfId="16"/>
    <cellStyle name="Normal 2 3" xfId="3"/>
    <cellStyle name="Normal 2 4" xfId="5"/>
    <cellStyle name="Normal 2 5" xfId="7"/>
    <cellStyle name="Normal 2 6" xfId="9"/>
    <cellStyle name="Normal 2 7" xfId="11"/>
    <cellStyle name="Normal 2 8" xfId="13"/>
    <cellStyle name="Normal 2 9" xfId="15"/>
    <cellStyle name="Percent" xfId="17" builtin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412750</xdr:colOff>
      <xdr:row>121</xdr:row>
      <xdr:rowOff>13126</xdr:rowOff>
    </xdr:from>
    <xdr:to>
      <xdr:col>9</xdr:col>
      <xdr:colOff>394759</xdr:colOff>
      <xdr:row>129</xdr:row>
      <xdr:rowOff>77257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7833" y="23561043"/>
          <a:ext cx="2670176" cy="15987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89"/>
  <sheetViews>
    <sheetView tabSelected="1" view="pageLayout" zoomScale="99" zoomScaleNormal="100" zoomScalePageLayoutView="99" workbookViewId="0">
      <selection activeCell="I13" sqref="I13"/>
    </sheetView>
  </sheetViews>
  <sheetFormatPr defaultRowHeight="15" x14ac:dyDescent="0.25"/>
  <cols>
    <col min="1" max="1" width="9.140625" customWidth="1"/>
    <col min="3" max="3" width="5.140625" customWidth="1"/>
    <col min="5" max="6" width="9.140625" customWidth="1"/>
    <col min="8" max="8" width="10.140625" customWidth="1"/>
    <col min="11" max="11" width="10.85546875" bestFit="1" customWidth="1"/>
    <col min="13" max="13" width="9.5703125" customWidth="1"/>
    <col min="14" max="14" width="10.42578125" bestFit="1" customWidth="1"/>
  </cols>
  <sheetData>
    <row r="1" spans="1:14" ht="19.5" thickBot="1" x14ac:dyDescent="0.35">
      <c r="A1" s="86" t="s">
        <v>135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14" ht="15.75" thickBot="1" x14ac:dyDescent="0.3"/>
    <row r="3" spans="1:14" ht="15.75" thickBot="1" x14ac:dyDescent="0.3">
      <c r="A3" s="73" t="s">
        <v>84</v>
      </c>
      <c r="B3" s="75"/>
      <c r="C3" s="93" t="s">
        <v>86</v>
      </c>
      <c r="D3" s="94"/>
      <c r="E3" s="94"/>
      <c r="F3" s="94"/>
      <c r="G3" s="95"/>
      <c r="K3" s="89" t="s">
        <v>6</v>
      </c>
      <c r="L3" s="90"/>
      <c r="M3" s="82"/>
      <c r="N3" s="84"/>
    </row>
    <row r="4" spans="1:14" ht="15.75" thickBot="1" x14ac:dyDescent="0.3">
      <c r="A4" s="73" t="s">
        <v>4</v>
      </c>
      <c r="B4" s="75"/>
      <c r="C4" s="82"/>
      <c r="D4" s="83"/>
      <c r="E4" s="83"/>
      <c r="F4" s="83"/>
      <c r="G4" s="84"/>
      <c r="K4" s="73" t="s">
        <v>7</v>
      </c>
      <c r="L4" s="75"/>
      <c r="M4" s="91"/>
      <c r="N4" s="92"/>
    </row>
    <row r="5" spans="1:14" ht="15.75" hidden="1" thickBot="1" x14ac:dyDescent="0.3">
      <c r="A5" s="21" t="s">
        <v>86</v>
      </c>
      <c r="B5" s="22"/>
      <c r="C5" s="22"/>
      <c r="D5" s="21" t="s">
        <v>81</v>
      </c>
      <c r="E5" s="37" t="s">
        <v>90</v>
      </c>
      <c r="F5" s="38" t="s">
        <v>91</v>
      </c>
      <c r="G5" s="30" t="s">
        <v>26</v>
      </c>
      <c r="H5" s="37" t="s">
        <v>90</v>
      </c>
      <c r="I5" s="37" t="s">
        <v>92</v>
      </c>
      <c r="J5" s="38" t="s">
        <v>93</v>
      </c>
      <c r="K5" s="102" t="s">
        <v>96</v>
      </c>
      <c r="L5" s="103"/>
      <c r="M5" s="47" t="s">
        <v>25</v>
      </c>
      <c r="N5" s="48" t="s">
        <v>95</v>
      </c>
    </row>
    <row r="6" spans="1:14" hidden="1" x14ac:dyDescent="0.25">
      <c r="A6" s="24" t="s">
        <v>94</v>
      </c>
      <c r="B6" s="20"/>
      <c r="C6" s="20"/>
      <c r="D6" s="28"/>
      <c r="E6" s="39">
        <v>0.25</v>
      </c>
      <c r="F6" s="40">
        <v>0.1</v>
      </c>
      <c r="G6" s="28"/>
      <c r="H6" s="31">
        <v>30</v>
      </c>
      <c r="I6" s="32">
        <v>40</v>
      </c>
      <c r="J6" s="33">
        <v>30</v>
      </c>
      <c r="K6" s="53" t="s">
        <v>97</v>
      </c>
      <c r="L6" s="54">
        <v>100</v>
      </c>
      <c r="M6" s="57">
        <f>(LN(N6)-LN($L$6))/$L$7</f>
        <v>0.20362016263870095</v>
      </c>
      <c r="N6" s="38">
        <v>250</v>
      </c>
    </row>
    <row r="7" spans="1:14" ht="15.75" hidden="1" thickBot="1" x14ac:dyDescent="0.3">
      <c r="A7" s="24" t="s">
        <v>85</v>
      </c>
      <c r="B7" s="20"/>
      <c r="C7" s="20"/>
      <c r="D7" s="28"/>
      <c r="E7" s="39">
        <v>0.25</v>
      </c>
      <c r="F7" s="40">
        <v>0.05</v>
      </c>
      <c r="G7" s="28"/>
      <c r="H7" s="31">
        <v>50</v>
      </c>
      <c r="I7" s="31">
        <v>25</v>
      </c>
      <c r="J7" s="34">
        <v>25</v>
      </c>
      <c r="K7" s="55" t="s">
        <v>98</v>
      </c>
      <c r="L7" s="56">
        <v>4.5</v>
      </c>
      <c r="M7" s="49">
        <f>(LN(N7)-LN($L$6))/$L$7</f>
        <v>0.40724032527740206</v>
      </c>
      <c r="N7" s="50">
        <f>N6*2.5</f>
        <v>625</v>
      </c>
    </row>
    <row r="8" spans="1:14" hidden="1" x14ac:dyDescent="0.25">
      <c r="A8" s="24"/>
      <c r="B8" s="20"/>
      <c r="C8" s="20"/>
      <c r="D8" s="28"/>
      <c r="E8" s="39"/>
      <c r="F8" s="40"/>
      <c r="G8" s="28"/>
      <c r="H8" s="31"/>
      <c r="I8" s="31"/>
      <c r="J8" s="34"/>
      <c r="K8" s="21"/>
      <c r="L8" s="23"/>
      <c r="M8" s="49">
        <f>(LN(N8)-LN($L$6))/$L$7</f>
        <v>0.61086048791610326</v>
      </c>
      <c r="N8" s="50">
        <f>N7*2.5</f>
        <v>1562.5</v>
      </c>
    </row>
    <row r="9" spans="1:14" ht="15.75" hidden="1" thickBot="1" x14ac:dyDescent="0.3">
      <c r="A9" s="25"/>
      <c r="B9" s="26"/>
      <c r="C9" s="26"/>
      <c r="D9" s="29"/>
      <c r="E9" s="41"/>
      <c r="F9" s="42"/>
      <c r="G9" s="29"/>
      <c r="H9" s="35"/>
      <c r="I9" s="35"/>
      <c r="J9" s="36"/>
      <c r="K9" s="29"/>
      <c r="L9" s="27"/>
      <c r="M9" s="49">
        <f>(LN(N9)-LN($L$6))/$L$7</f>
        <v>0.81448065055480456</v>
      </c>
      <c r="N9" s="50">
        <f>N8*2.5</f>
        <v>3906.25</v>
      </c>
    </row>
    <row r="10" spans="1:14" ht="15.75" hidden="1" thickBot="1" x14ac:dyDescent="0.3">
      <c r="I10" s="1"/>
      <c r="M10" s="51">
        <f>(LN(N10)-LN($L$6))/$L$7</f>
        <v>1.0181008131935054</v>
      </c>
      <c r="N10" s="52">
        <f>N9*2.5</f>
        <v>9765.625</v>
      </c>
    </row>
    <row r="11" spans="1:14" ht="15.75" thickBot="1" x14ac:dyDescent="0.3">
      <c r="A11" s="73" t="s">
        <v>5</v>
      </c>
      <c r="B11" s="75"/>
      <c r="C11" s="96"/>
      <c r="D11" s="97"/>
      <c r="E11" s="97"/>
      <c r="F11" s="97"/>
      <c r="G11" s="98"/>
    </row>
    <row r="12" spans="1:14" s="10" customFormat="1" ht="15.75" thickBot="1" x14ac:dyDescent="0.3">
      <c r="A12" s="73" t="s">
        <v>87</v>
      </c>
      <c r="B12" s="75"/>
      <c r="C12" s="99"/>
      <c r="D12" s="100"/>
      <c r="E12" s="100"/>
      <c r="F12" s="100"/>
      <c r="G12" s="101"/>
      <c r="I12" s="16"/>
    </row>
    <row r="13" spans="1:14" s="10" customFormat="1" ht="15.75" thickBot="1" x14ac:dyDescent="0.3">
      <c r="I13" s="16"/>
    </row>
    <row r="14" spans="1:14" ht="15.75" thickBot="1" x14ac:dyDescent="0.3">
      <c r="A14" s="76" t="s">
        <v>9</v>
      </c>
      <c r="B14" s="85"/>
      <c r="C14" s="85"/>
      <c r="D14" s="77"/>
      <c r="E14" s="73" t="s">
        <v>8</v>
      </c>
      <c r="F14" s="74"/>
      <c r="G14" s="74"/>
      <c r="H14" s="75"/>
    </row>
    <row r="15" spans="1:14" ht="15.75" thickBot="1" x14ac:dyDescent="0.3">
      <c r="A15" s="82"/>
      <c r="B15" s="83"/>
      <c r="C15" s="83"/>
      <c r="D15" s="84"/>
      <c r="E15" s="82"/>
      <c r="F15" s="83"/>
      <c r="G15" s="83"/>
      <c r="H15" s="84"/>
    </row>
    <row r="16" spans="1:14" ht="15.75" thickBot="1" x14ac:dyDescent="0.3">
      <c r="A16" s="82"/>
      <c r="B16" s="83"/>
      <c r="C16" s="83"/>
      <c r="D16" s="84"/>
      <c r="E16" s="82"/>
      <c r="F16" s="83"/>
      <c r="G16" s="83"/>
      <c r="H16" s="84"/>
    </row>
    <row r="17" spans="1:13" ht="15.75" thickBot="1" x14ac:dyDescent="0.3">
      <c r="A17" s="82"/>
      <c r="B17" s="83"/>
      <c r="C17" s="83"/>
      <c r="D17" s="84"/>
      <c r="E17" s="82"/>
      <c r="F17" s="83"/>
      <c r="G17" s="83"/>
      <c r="H17" s="84"/>
    </row>
    <row r="18" spans="1:13" ht="15.75" thickBot="1" x14ac:dyDescent="0.3">
      <c r="A18" s="82"/>
      <c r="B18" s="83"/>
      <c r="C18" s="83"/>
      <c r="D18" s="84"/>
      <c r="E18" s="82"/>
      <c r="F18" s="83"/>
      <c r="G18" s="83"/>
      <c r="H18" s="84"/>
      <c r="J18" t="s">
        <v>43</v>
      </c>
    </row>
    <row r="19" spans="1:13" ht="15.75" thickBot="1" x14ac:dyDescent="0.3">
      <c r="A19" s="82"/>
      <c r="B19" s="83"/>
      <c r="C19" s="83"/>
      <c r="D19" s="84"/>
      <c r="E19" s="82"/>
      <c r="F19" s="83"/>
      <c r="G19" s="83"/>
      <c r="H19" s="84"/>
    </row>
    <row r="20" spans="1:13" ht="15.75" thickBot="1" x14ac:dyDescent="0.3">
      <c r="A20" s="82"/>
      <c r="B20" s="83"/>
      <c r="C20" s="83"/>
      <c r="D20" s="84"/>
      <c r="E20" s="82"/>
      <c r="F20" s="83"/>
      <c r="G20" s="83"/>
      <c r="H20" s="84"/>
    </row>
    <row r="21" spans="1:13" ht="15.75" thickBot="1" x14ac:dyDescent="0.3"/>
    <row r="22" spans="1:13" ht="15.75" thickBot="1" x14ac:dyDescent="0.3">
      <c r="D22" s="9" t="s">
        <v>0</v>
      </c>
      <c r="E22" s="8" t="s">
        <v>1</v>
      </c>
      <c r="F22" s="8" t="s">
        <v>2</v>
      </c>
      <c r="G22" s="76" t="s">
        <v>3</v>
      </c>
      <c r="H22" s="77"/>
    </row>
    <row r="23" spans="1:13" ht="15.75" thickBot="1" x14ac:dyDescent="0.3">
      <c r="A23" s="73" t="s">
        <v>10</v>
      </c>
      <c r="B23" s="74"/>
      <c r="C23" s="75"/>
      <c r="D23" s="3"/>
      <c r="E23" s="4"/>
      <c r="F23" s="3"/>
      <c r="G23" s="78">
        <f>SUM(D23:F23)</f>
        <v>0</v>
      </c>
      <c r="H23" s="79"/>
      <c r="L23" t="s">
        <v>43</v>
      </c>
    </row>
    <row r="24" spans="1:13" ht="15.75" thickBot="1" x14ac:dyDescent="0.3">
      <c r="A24" s="73" t="s">
        <v>11</v>
      </c>
      <c r="B24" s="74"/>
      <c r="C24" s="75"/>
      <c r="D24" s="5"/>
      <c r="E24" s="6"/>
      <c r="F24" s="5"/>
      <c r="G24" s="80">
        <f>SUM(D24:F24)</f>
        <v>0</v>
      </c>
      <c r="H24" s="81"/>
    </row>
    <row r="25" spans="1:13" ht="15.75" thickBot="1" x14ac:dyDescent="0.3">
      <c r="F25" s="7" t="s">
        <v>12</v>
      </c>
      <c r="G25" s="104" t="e">
        <f>G23/G24</f>
        <v>#DIV/0!</v>
      </c>
      <c r="H25" s="105"/>
    </row>
    <row r="26" spans="1:13" ht="15.75" thickBot="1" x14ac:dyDescent="0.3"/>
    <row r="27" spans="1:13" ht="15.75" thickBot="1" x14ac:dyDescent="0.3">
      <c r="B27" s="76" t="s">
        <v>13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7"/>
    </row>
    <row r="28" spans="1:13" x14ac:dyDescent="0.25"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</row>
    <row r="29" spans="1:13" x14ac:dyDescent="0.25"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</row>
    <row r="30" spans="1:13" x14ac:dyDescent="0.25"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x14ac:dyDescent="0.2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</row>
    <row r="32" spans="1:13" x14ac:dyDescent="0.25"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1:14" x14ac:dyDescent="0.25"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1:14" x14ac:dyDescent="0.25"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1:14" x14ac:dyDescent="0.25"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1:14" x14ac:dyDescent="0.25"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4" ht="15.75" thickBot="1" x14ac:dyDescent="0.3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4" ht="15.75" thickBot="1" x14ac:dyDescent="0.3"/>
    <row r="39" spans="1:14" ht="19.5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14" ht="15.75" thickBot="1" x14ac:dyDescent="0.3"/>
    <row r="41" spans="1:14" ht="15.75" thickBot="1" x14ac:dyDescent="0.3">
      <c r="A41" s="76" t="s">
        <v>83</v>
      </c>
      <c r="B41" s="85"/>
      <c r="C41" s="85"/>
      <c r="D41" s="85"/>
      <c r="E41" s="85"/>
      <c r="F41" s="85"/>
      <c r="G41" s="77"/>
      <c r="H41" s="8" t="s">
        <v>15</v>
      </c>
      <c r="I41" s="70" t="s">
        <v>16</v>
      </c>
      <c r="J41" s="71"/>
      <c r="K41" s="71"/>
      <c r="L41" s="71"/>
      <c r="M41" s="71"/>
      <c r="N41" s="72"/>
    </row>
    <row r="42" spans="1:14" ht="15.75" customHeight="1" thickBot="1" x14ac:dyDescent="0.3">
      <c r="A42" s="117" t="s">
        <v>133</v>
      </c>
      <c r="B42" s="118"/>
      <c r="C42" s="118"/>
      <c r="D42" s="118"/>
      <c r="E42" s="118"/>
      <c r="F42" s="118"/>
      <c r="G42" s="119"/>
      <c r="H42" s="15">
        <v>1</v>
      </c>
      <c r="I42" s="126"/>
      <c r="J42" s="127"/>
      <c r="K42" s="127"/>
      <c r="L42" s="127"/>
      <c r="M42" s="127"/>
      <c r="N42" s="128"/>
    </row>
    <row r="43" spans="1:14" ht="59.25" customHeight="1" thickBot="1" x14ac:dyDescent="0.3">
      <c r="A43" s="120" t="s">
        <v>131</v>
      </c>
      <c r="B43" s="121"/>
      <c r="C43" s="121"/>
      <c r="D43" s="121"/>
      <c r="E43" s="121"/>
      <c r="F43" s="121"/>
      <c r="G43" s="122"/>
      <c r="H43" s="69">
        <v>1</v>
      </c>
      <c r="I43" s="126"/>
      <c r="J43" s="127"/>
      <c r="K43" s="127"/>
      <c r="L43" s="127"/>
      <c r="M43" s="127"/>
      <c r="N43" s="128"/>
    </row>
    <row r="44" spans="1:14" ht="15.75" customHeight="1" thickBot="1" x14ac:dyDescent="0.3">
      <c r="A44" s="117" t="s">
        <v>134</v>
      </c>
      <c r="B44" s="118"/>
      <c r="C44" s="118"/>
      <c r="D44" s="118"/>
      <c r="E44" s="118"/>
      <c r="F44" s="118"/>
      <c r="G44" s="119"/>
      <c r="H44" s="15">
        <v>1</v>
      </c>
      <c r="I44" s="126"/>
      <c r="J44" s="127"/>
      <c r="K44" s="127"/>
      <c r="L44" s="127"/>
      <c r="M44" s="127"/>
      <c r="N44" s="128"/>
    </row>
    <row r="45" spans="1:14" ht="15.75" customHeight="1" thickBot="1" x14ac:dyDescent="0.3">
      <c r="A45" s="123" t="s">
        <v>132</v>
      </c>
      <c r="B45" s="124"/>
      <c r="C45" s="124"/>
      <c r="D45" s="124"/>
      <c r="E45" s="124"/>
      <c r="F45" s="124"/>
      <c r="G45" s="125"/>
      <c r="H45" s="15">
        <v>1</v>
      </c>
      <c r="I45" s="126"/>
      <c r="J45" s="127"/>
      <c r="K45" s="127"/>
      <c r="L45" s="127"/>
      <c r="M45" s="127"/>
      <c r="N45" s="128"/>
    </row>
    <row r="46" spans="1:14" x14ac:dyDescent="0.25">
      <c r="A46" s="131" t="s">
        <v>17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5.75" thickBot="1" x14ac:dyDescent="0.3"/>
    <row r="48" spans="1:14" ht="15.75" thickBot="1" x14ac:dyDescent="0.3">
      <c r="A48" s="76" t="s">
        <v>23</v>
      </c>
      <c r="B48" s="142"/>
      <c r="C48" s="142"/>
      <c r="D48" s="142"/>
      <c r="E48" s="142"/>
      <c r="F48" s="142"/>
      <c r="G48" s="143"/>
      <c r="I48" s="76" t="s">
        <v>82</v>
      </c>
      <c r="J48" s="85"/>
      <c r="K48" s="189" t="s">
        <v>81</v>
      </c>
      <c r="L48" s="190"/>
      <c r="M48" s="190"/>
      <c r="N48" s="191"/>
    </row>
    <row r="49" spans="1:14" ht="15.75" thickBot="1" x14ac:dyDescent="0.3">
      <c r="A49" s="144" t="s">
        <v>18</v>
      </c>
      <c r="B49" s="145"/>
      <c r="C49" s="138" t="s">
        <v>19</v>
      </c>
      <c r="D49" s="139"/>
      <c r="E49" s="138" t="s">
        <v>26</v>
      </c>
      <c r="F49" s="139"/>
      <c r="G49" s="8" t="s">
        <v>15</v>
      </c>
      <c r="I49" s="132" t="s">
        <v>24</v>
      </c>
      <c r="J49" s="133"/>
      <c r="K49" s="134" t="s">
        <v>88</v>
      </c>
      <c r="L49" s="135"/>
      <c r="M49" s="43" t="str">
        <f>IF(C3=A6,E6, IF(C3=A7,E7, IF(C3=A8,E8, IF(C3=A9,E9, "Veldu tegund styrks"))))</f>
        <v>Veldu tegund styrks</v>
      </c>
      <c r="N49" s="44"/>
    </row>
    <row r="50" spans="1:14" ht="15.75" thickBot="1" x14ac:dyDescent="0.3">
      <c r="A50" s="117" t="s">
        <v>24</v>
      </c>
      <c r="B50" s="119"/>
      <c r="C50" s="129" t="e">
        <f>N83</f>
        <v>#DIV/0!</v>
      </c>
      <c r="D50" s="130"/>
      <c r="E50" s="140" t="str">
        <f>IF(C3=A6,H6, IF(C3=A7,H7, IF(C3=A8,H8, IF(C3=A9,H9, "Veldu tegund styrks"))))</f>
        <v>Veldu tegund styrks</v>
      </c>
      <c r="F50" s="141"/>
      <c r="G50" s="18" t="e">
        <f>E50*C50</f>
        <v>#VALUE!</v>
      </c>
      <c r="H50" t="e">
        <f>IF(C50&gt;=M49,"Í lagi","Fellur")</f>
        <v>#DIV/0!</v>
      </c>
      <c r="I50" s="132" t="s">
        <v>20</v>
      </c>
      <c r="J50" s="133"/>
      <c r="K50" s="136" t="s">
        <v>89</v>
      </c>
      <c r="L50" s="137"/>
      <c r="M50" s="45" t="str">
        <f>IF(C3=A6,F6, IF(C3=A7,F7, IF(C3=A8,F8, IF(C3=A9,F9, "Veldu tegund styrks"))))</f>
        <v>Veldu tegund styrks</v>
      </c>
      <c r="N50" s="46"/>
    </row>
    <row r="51" spans="1:14" ht="15.75" thickBot="1" x14ac:dyDescent="0.3">
      <c r="A51" s="117" t="s">
        <v>99</v>
      </c>
      <c r="B51" s="119"/>
      <c r="C51" s="194" t="e">
        <f>N122</f>
        <v>#NUM!</v>
      </c>
      <c r="D51" s="195"/>
      <c r="E51" s="140" t="str">
        <f>IF(C3=A6,I6, IF(C3=A7,I7, IF(C3=A8,I8, IF(C3=A9,I9, "Veldu tegund styrks"))))</f>
        <v>Veldu tegund styrks</v>
      </c>
      <c r="F51" s="141"/>
      <c r="G51" s="18" t="e">
        <f>E51*C51</f>
        <v>#VALUE!</v>
      </c>
    </row>
    <row r="52" spans="1:14" ht="15.75" thickBot="1" x14ac:dyDescent="0.3">
      <c r="A52" s="117" t="s">
        <v>22</v>
      </c>
      <c r="B52" s="119"/>
      <c r="C52" s="129" t="e">
        <f>N153</f>
        <v>#DIV/0!</v>
      </c>
      <c r="D52" s="130"/>
      <c r="E52" s="140" t="str">
        <f>IF(C3=A6,J6, IF(C3=A7,J7, IF(C3=A8,J8, IF(C3=A9,J9, "Veldu tegund styrks"))))</f>
        <v>Veldu tegund styrks</v>
      </c>
      <c r="F52" s="141"/>
      <c r="G52" s="19" t="e">
        <f>E52*C52</f>
        <v>#VALUE!</v>
      </c>
    </row>
    <row r="53" spans="1:14" ht="15.75" customHeight="1" thickBot="1" x14ac:dyDescent="0.3">
      <c r="C53" s="17"/>
      <c r="D53" s="17"/>
    </row>
    <row r="54" spans="1:14" ht="15.75" customHeight="1" thickBot="1" x14ac:dyDescent="0.3">
      <c r="A54" s="117" t="s">
        <v>20</v>
      </c>
      <c r="B54" s="119"/>
      <c r="C54" s="192">
        <f>N188</f>
        <v>0</v>
      </c>
      <c r="D54" s="193"/>
      <c r="E54" t="str">
        <f>IF(C54&gt;=M50,"Í lagi","Fellur")</f>
        <v>Fellur</v>
      </c>
      <c r="I54" s="76" t="s">
        <v>124</v>
      </c>
      <c r="J54" s="142"/>
      <c r="K54" s="142"/>
      <c r="L54" s="142"/>
      <c r="M54" s="142"/>
      <c r="N54" s="143"/>
    </row>
    <row r="55" spans="1:14" x14ac:dyDescent="0.25">
      <c r="I55" s="321" t="s">
        <v>126</v>
      </c>
      <c r="J55" s="322"/>
      <c r="K55" s="322"/>
      <c r="L55" s="322"/>
      <c r="M55" s="322"/>
      <c r="N55" s="323"/>
    </row>
    <row r="56" spans="1:14" ht="15.75" thickBot="1" x14ac:dyDescent="0.3">
      <c r="I56" s="324"/>
      <c r="J56" s="325"/>
      <c r="K56" s="325"/>
      <c r="L56" s="325"/>
      <c r="M56" s="325"/>
      <c r="N56" s="326"/>
    </row>
    <row r="57" spans="1:14" ht="15.75" thickBot="1" x14ac:dyDescent="0.3">
      <c r="A57" s="73" t="s">
        <v>28</v>
      </c>
      <c r="B57" s="74"/>
      <c r="C57" s="75"/>
      <c r="D57" s="184" t="e">
        <f>(G50+G51+G52)*(1+C54)</f>
        <v>#VALUE!</v>
      </c>
      <c r="E57" s="185"/>
      <c r="I57" s="68"/>
      <c r="J57" s="68"/>
      <c r="K57" s="68"/>
      <c r="L57" s="68"/>
      <c r="M57" s="68"/>
      <c r="N57" s="68"/>
    </row>
    <row r="58" spans="1:14" x14ac:dyDescent="0.25">
      <c r="A58" s="10" t="s">
        <v>27</v>
      </c>
      <c r="I58" s="68"/>
      <c r="J58" s="68"/>
      <c r="K58" s="68"/>
      <c r="L58" s="68"/>
      <c r="M58" s="68"/>
      <c r="N58" s="68"/>
    </row>
    <row r="59" spans="1:14" ht="15.75" thickBot="1" x14ac:dyDescent="0.3"/>
    <row r="60" spans="1:14" ht="15.75" thickBot="1" x14ac:dyDescent="0.3">
      <c r="B60" s="76" t="s">
        <v>29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7"/>
    </row>
    <row r="61" spans="1:14" x14ac:dyDescent="0.25"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10"/>
    </row>
    <row r="62" spans="1:14" x14ac:dyDescent="0.25">
      <c r="B62" s="111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3"/>
    </row>
    <row r="63" spans="1:14" x14ac:dyDescent="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3"/>
    </row>
    <row r="64" spans="1:14" x14ac:dyDescent="0.25">
      <c r="B64" s="111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3"/>
    </row>
    <row r="65" spans="1:14" x14ac:dyDescent="0.25"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3"/>
    </row>
    <row r="66" spans="1:14" x14ac:dyDescent="0.25"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</row>
    <row r="67" spans="1:14" ht="15.75" thickBot="1" x14ac:dyDescent="0.3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6"/>
    </row>
    <row r="68" spans="1:14" ht="19.5" thickBot="1" x14ac:dyDescent="0.35">
      <c r="A68" s="175" t="s">
        <v>40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7"/>
    </row>
    <row r="69" spans="1:14" ht="15.75" thickBot="1" x14ac:dyDescent="0.3"/>
    <row r="70" spans="1:14" x14ac:dyDescent="0.25">
      <c r="A70" s="178" t="s">
        <v>41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80"/>
    </row>
    <row r="71" spans="1:14" ht="15.75" thickBot="1" x14ac:dyDescent="0.3">
      <c r="A71" s="181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3"/>
    </row>
    <row r="72" spans="1:14" ht="15.75" thickBot="1" x14ac:dyDescent="0.3"/>
    <row r="73" spans="1:14" ht="15.75" thickBot="1" x14ac:dyDescent="0.3">
      <c r="A73" s="170"/>
      <c r="B73" s="171"/>
      <c r="C73" s="172"/>
      <c r="D73" s="173">
        <v>0</v>
      </c>
      <c r="E73" s="174"/>
      <c r="F73" s="173">
        <v>25</v>
      </c>
      <c r="G73" s="174"/>
      <c r="H73" s="173">
        <v>50</v>
      </c>
      <c r="I73" s="174"/>
      <c r="J73" s="173">
        <v>75</v>
      </c>
      <c r="K73" s="174"/>
      <c r="L73" s="173">
        <v>100</v>
      </c>
      <c r="M73" s="174"/>
      <c r="N73" s="14" t="s">
        <v>15</v>
      </c>
    </row>
    <row r="74" spans="1:14" ht="15" customHeight="1" x14ac:dyDescent="0.25">
      <c r="A74" s="161" t="s">
        <v>42</v>
      </c>
      <c r="B74" s="162"/>
      <c r="C74" s="163"/>
      <c r="D74" s="155" t="s">
        <v>30</v>
      </c>
      <c r="E74" s="156"/>
      <c r="F74" s="152" t="s">
        <v>31</v>
      </c>
      <c r="G74" s="152"/>
      <c r="H74" s="146" t="s">
        <v>32</v>
      </c>
      <c r="I74" s="147"/>
      <c r="J74" s="152" t="s">
        <v>33</v>
      </c>
      <c r="K74" s="152"/>
      <c r="L74" s="146" t="s">
        <v>34</v>
      </c>
      <c r="M74" s="147"/>
      <c r="N74" s="186"/>
    </row>
    <row r="75" spans="1:14" x14ac:dyDescent="0.25">
      <c r="A75" s="164"/>
      <c r="B75" s="165"/>
      <c r="C75" s="166"/>
      <c r="D75" s="157"/>
      <c r="E75" s="158"/>
      <c r="F75" s="153"/>
      <c r="G75" s="153"/>
      <c r="H75" s="148"/>
      <c r="I75" s="149"/>
      <c r="J75" s="153"/>
      <c r="K75" s="153"/>
      <c r="L75" s="148"/>
      <c r="M75" s="149"/>
      <c r="N75" s="187"/>
    </row>
    <row r="76" spans="1:14" x14ac:dyDescent="0.25">
      <c r="A76" s="164"/>
      <c r="B76" s="165"/>
      <c r="C76" s="166"/>
      <c r="D76" s="157"/>
      <c r="E76" s="158"/>
      <c r="F76" s="153"/>
      <c r="G76" s="153"/>
      <c r="H76" s="148"/>
      <c r="I76" s="149"/>
      <c r="J76" s="153"/>
      <c r="K76" s="153"/>
      <c r="L76" s="148"/>
      <c r="M76" s="149"/>
      <c r="N76" s="187"/>
    </row>
    <row r="77" spans="1:14" ht="15.75" thickBot="1" x14ac:dyDescent="0.3">
      <c r="A77" s="167"/>
      <c r="B77" s="168"/>
      <c r="C77" s="169"/>
      <c r="D77" s="159"/>
      <c r="E77" s="160"/>
      <c r="F77" s="154"/>
      <c r="G77" s="154"/>
      <c r="H77" s="150"/>
      <c r="I77" s="151"/>
      <c r="J77" s="154"/>
      <c r="K77" s="154"/>
      <c r="L77" s="150"/>
      <c r="M77" s="151"/>
      <c r="N77" s="188"/>
    </row>
    <row r="78" spans="1:14" x14ac:dyDescent="0.25">
      <c r="A78" s="161" t="s">
        <v>35</v>
      </c>
      <c r="B78" s="162"/>
      <c r="C78" s="163"/>
      <c r="D78" s="155" t="s">
        <v>30</v>
      </c>
      <c r="E78" s="156"/>
      <c r="F78" s="152" t="s">
        <v>36</v>
      </c>
      <c r="G78" s="152"/>
      <c r="H78" s="146" t="s">
        <v>37</v>
      </c>
      <c r="I78" s="147"/>
      <c r="J78" s="152" t="s">
        <v>38</v>
      </c>
      <c r="K78" s="152"/>
      <c r="L78" s="146" t="s">
        <v>39</v>
      </c>
      <c r="M78" s="147"/>
      <c r="N78" s="186"/>
    </row>
    <row r="79" spans="1:14" x14ac:dyDescent="0.25">
      <c r="A79" s="164"/>
      <c r="B79" s="165"/>
      <c r="C79" s="166"/>
      <c r="D79" s="157"/>
      <c r="E79" s="158"/>
      <c r="F79" s="153"/>
      <c r="G79" s="153"/>
      <c r="H79" s="148"/>
      <c r="I79" s="149"/>
      <c r="J79" s="153"/>
      <c r="K79" s="153"/>
      <c r="L79" s="148"/>
      <c r="M79" s="149"/>
      <c r="N79" s="187"/>
    </row>
    <row r="80" spans="1:14" x14ac:dyDescent="0.25">
      <c r="A80" s="164"/>
      <c r="B80" s="165"/>
      <c r="C80" s="166"/>
      <c r="D80" s="157"/>
      <c r="E80" s="158"/>
      <c r="F80" s="153"/>
      <c r="G80" s="153"/>
      <c r="H80" s="148"/>
      <c r="I80" s="149"/>
      <c r="J80" s="153"/>
      <c r="K80" s="153"/>
      <c r="L80" s="148"/>
      <c r="M80" s="149"/>
      <c r="N80" s="187"/>
    </row>
    <row r="81" spans="1:14" ht="15.75" thickBot="1" x14ac:dyDescent="0.3">
      <c r="A81" s="167"/>
      <c r="B81" s="168"/>
      <c r="C81" s="169"/>
      <c r="D81" s="159"/>
      <c r="E81" s="160"/>
      <c r="F81" s="154"/>
      <c r="G81" s="154"/>
      <c r="H81" s="150"/>
      <c r="I81" s="151"/>
      <c r="J81" s="154"/>
      <c r="K81" s="154"/>
      <c r="L81" s="150"/>
      <c r="M81" s="151"/>
      <c r="N81" s="188"/>
    </row>
    <row r="82" spans="1:14" ht="15.75" thickBot="1" x14ac:dyDescent="0.3"/>
    <row r="83" spans="1:14" x14ac:dyDescent="0.25">
      <c r="A83" s="196" t="s">
        <v>44</v>
      </c>
      <c r="B83" s="197"/>
      <c r="C83" s="198"/>
      <c r="D83" s="108"/>
      <c r="E83" s="109"/>
      <c r="F83" s="109"/>
      <c r="G83" s="109"/>
      <c r="H83" s="109"/>
      <c r="I83" s="109"/>
      <c r="J83" s="109"/>
      <c r="K83" s="110"/>
      <c r="L83" s="202" t="s">
        <v>24</v>
      </c>
      <c r="M83" s="203"/>
      <c r="N83" s="206" t="e">
        <f>AVERAGE(N74:N81)</f>
        <v>#DIV/0!</v>
      </c>
    </row>
    <row r="84" spans="1:14" ht="15.75" thickBot="1" x14ac:dyDescent="0.3">
      <c r="A84" s="199"/>
      <c r="B84" s="200"/>
      <c r="C84" s="201"/>
      <c r="D84" s="114"/>
      <c r="E84" s="115"/>
      <c r="F84" s="115"/>
      <c r="G84" s="115"/>
      <c r="H84" s="115"/>
      <c r="I84" s="115"/>
      <c r="J84" s="115"/>
      <c r="K84" s="116"/>
      <c r="L84" s="204"/>
      <c r="M84" s="205"/>
      <c r="N84" s="207"/>
    </row>
    <row r="99" spans="1:14" ht="15.75" thickBot="1" x14ac:dyDescent="0.3"/>
    <row r="100" spans="1:14" ht="19.5" thickBot="1" x14ac:dyDescent="0.35">
      <c r="A100" s="208" t="s">
        <v>57</v>
      </c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10"/>
    </row>
    <row r="101" spans="1:14" ht="15.75" thickBot="1" x14ac:dyDescent="0.3"/>
    <row r="102" spans="1:14" x14ac:dyDescent="0.25">
      <c r="A102" s="211" t="s">
        <v>100</v>
      </c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3"/>
    </row>
    <row r="103" spans="1:14" ht="30" customHeight="1" thickBot="1" x14ac:dyDescent="0.3">
      <c r="A103" s="214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6"/>
    </row>
    <row r="104" spans="1:14" ht="15.75" thickBot="1" x14ac:dyDescent="0.3"/>
    <row r="105" spans="1:14" ht="15.75" thickBot="1" x14ac:dyDescent="0.3">
      <c r="A105" s="335" t="s">
        <v>128</v>
      </c>
      <c r="B105" s="336"/>
      <c r="C105" s="336"/>
      <c r="D105" s="336"/>
      <c r="E105" s="336"/>
      <c r="F105" s="336"/>
      <c r="G105" s="336"/>
      <c r="H105" s="337"/>
      <c r="I105" s="333"/>
      <c r="J105" s="334"/>
      <c r="K105" s="2" t="s">
        <v>130</v>
      </c>
    </row>
    <row r="106" spans="1:14" ht="15.75" thickBot="1" x14ac:dyDescent="0.3">
      <c r="A106" s="335" t="s">
        <v>129</v>
      </c>
      <c r="B106" s="336"/>
      <c r="C106" s="336"/>
      <c r="D106" s="336"/>
      <c r="E106" s="336"/>
      <c r="F106" s="336"/>
      <c r="G106" s="336"/>
      <c r="H106" s="337"/>
      <c r="I106" s="333"/>
      <c r="J106" s="334"/>
      <c r="K106" s="2" t="s">
        <v>130</v>
      </c>
    </row>
    <row r="108" spans="1:14" ht="15.75" thickBot="1" x14ac:dyDescent="0.3"/>
    <row r="109" spans="1:14" ht="15.75" thickBot="1" x14ac:dyDescent="0.3">
      <c r="A109" s="217"/>
      <c r="B109" s="218"/>
      <c r="C109" s="219"/>
      <c r="D109" s="220">
        <v>0</v>
      </c>
      <c r="E109" s="221"/>
      <c r="F109" s="220">
        <v>25</v>
      </c>
      <c r="G109" s="221"/>
      <c r="H109" s="220">
        <v>50</v>
      </c>
      <c r="I109" s="221"/>
      <c r="J109" s="220">
        <v>75</v>
      </c>
      <c r="K109" s="221"/>
      <c r="L109" s="220">
        <v>100</v>
      </c>
      <c r="M109" s="221"/>
      <c r="N109" s="13" t="s">
        <v>15</v>
      </c>
    </row>
    <row r="110" spans="1:14" x14ac:dyDescent="0.25">
      <c r="A110" s="222" t="s">
        <v>45</v>
      </c>
      <c r="B110" s="231"/>
      <c r="C110" s="232"/>
      <c r="D110" s="146" t="s">
        <v>46</v>
      </c>
      <c r="E110" s="147"/>
      <c r="F110" s="152" t="s">
        <v>47</v>
      </c>
      <c r="G110" s="152"/>
      <c r="H110" s="146" t="s">
        <v>48</v>
      </c>
      <c r="I110" s="147"/>
      <c r="J110" s="152" t="s">
        <v>49</v>
      </c>
      <c r="K110" s="152"/>
      <c r="L110" s="146" t="s">
        <v>50</v>
      </c>
      <c r="M110" s="147"/>
      <c r="N110" s="186"/>
    </row>
    <row r="111" spans="1:14" x14ac:dyDescent="0.25">
      <c r="A111" s="233"/>
      <c r="B111" s="234"/>
      <c r="C111" s="235"/>
      <c r="D111" s="148"/>
      <c r="E111" s="149"/>
      <c r="F111" s="153"/>
      <c r="G111" s="153"/>
      <c r="H111" s="148"/>
      <c r="I111" s="149"/>
      <c r="J111" s="153"/>
      <c r="K111" s="153"/>
      <c r="L111" s="148"/>
      <c r="M111" s="149"/>
      <c r="N111" s="187"/>
    </row>
    <row r="112" spans="1:14" x14ac:dyDescent="0.25">
      <c r="A112" s="233"/>
      <c r="B112" s="234"/>
      <c r="C112" s="235"/>
      <c r="D112" s="148"/>
      <c r="E112" s="149"/>
      <c r="F112" s="153"/>
      <c r="G112" s="153"/>
      <c r="H112" s="148"/>
      <c r="I112" s="149"/>
      <c r="J112" s="153"/>
      <c r="K112" s="153"/>
      <c r="L112" s="148"/>
      <c r="M112" s="149"/>
      <c r="N112" s="187"/>
    </row>
    <row r="113" spans="1:14" ht="15.75" thickBot="1" x14ac:dyDescent="0.3">
      <c r="A113" s="236"/>
      <c r="B113" s="237"/>
      <c r="C113" s="238"/>
      <c r="D113" s="150"/>
      <c r="E113" s="151"/>
      <c r="F113" s="154"/>
      <c r="G113" s="154"/>
      <c r="H113" s="150"/>
      <c r="I113" s="151"/>
      <c r="J113" s="154"/>
      <c r="K113" s="154"/>
      <c r="L113" s="150"/>
      <c r="M113" s="151"/>
      <c r="N113" s="188"/>
    </row>
    <row r="114" spans="1:14" x14ac:dyDescent="0.25">
      <c r="A114" s="222" t="s">
        <v>51</v>
      </c>
      <c r="B114" s="223"/>
      <c r="C114" s="224"/>
      <c r="D114" s="146" t="s">
        <v>52</v>
      </c>
      <c r="E114" s="147"/>
      <c r="F114" s="152" t="s">
        <v>53</v>
      </c>
      <c r="G114" s="152"/>
      <c r="H114" s="146" t="s">
        <v>54</v>
      </c>
      <c r="I114" s="147"/>
      <c r="J114" s="152" t="s">
        <v>55</v>
      </c>
      <c r="K114" s="152"/>
      <c r="L114" s="146" t="s">
        <v>56</v>
      </c>
      <c r="M114" s="147"/>
      <c r="N114" s="186"/>
    </row>
    <row r="115" spans="1:14" x14ac:dyDescent="0.25">
      <c r="A115" s="225"/>
      <c r="B115" s="226"/>
      <c r="C115" s="227"/>
      <c r="D115" s="148"/>
      <c r="E115" s="149"/>
      <c r="F115" s="153"/>
      <c r="G115" s="153"/>
      <c r="H115" s="148"/>
      <c r="I115" s="149"/>
      <c r="J115" s="153"/>
      <c r="K115" s="153"/>
      <c r="L115" s="148"/>
      <c r="M115" s="149"/>
      <c r="N115" s="187"/>
    </row>
    <row r="116" spans="1:14" x14ac:dyDescent="0.25">
      <c r="A116" s="225"/>
      <c r="B116" s="226"/>
      <c r="C116" s="227"/>
      <c r="D116" s="148"/>
      <c r="E116" s="149"/>
      <c r="F116" s="153"/>
      <c r="G116" s="153"/>
      <c r="H116" s="148"/>
      <c r="I116" s="149"/>
      <c r="J116" s="153"/>
      <c r="K116" s="153"/>
      <c r="L116" s="148"/>
      <c r="M116" s="149"/>
      <c r="N116" s="187"/>
    </row>
    <row r="117" spans="1:14" ht="15.75" thickBot="1" x14ac:dyDescent="0.3">
      <c r="A117" s="228"/>
      <c r="B117" s="229"/>
      <c r="C117" s="230"/>
      <c r="D117" s="150"/>
      <c r="E117" s="151"/>
      <c r="F117" s="154"/>
      <c r="G117" s="154"/>
      <c r="H117" s="150"/>
      <c r="I117" s="151"/>
      <c r="J117" s="154"/>
      <c r="K117" s="154"/>
      <c r="L117" s="150"/>
      <c r="M117" s="151"/>
      <c r="N117" s="188"/>
    </row>
    <row r="118" spans="1:14" ht="15.75" thickBot="1" x14ac:dyDescent="0.3"/>
    <row r="119" spans="1:14" x14ac:dyDescent="0.25">
      <c r="A119" s="254" t="s">
        <v>44</v>
      </c>
      <c r="B119" s="255"/>
      <c r="C119" s="256"/>
      <c r="D119" s="108"/>
      <c r="E119" s="109"/>
      <c r="F119" s="109"/>
      <c r="G119" s="109"/>
      <c r="H119" s="109"/>
      <c r="I119" s="109"/>
      <c r="J119" s="109"/>
      <c r="K119" s="110"/>
      <c r="L119" s="239" t="s">
        <v>21</v>
      </c>
      <c r="M119" s="240"/>
      <c r="N119" s="252">
        <f>((I105*N110)+(I106*N114))/1000</f>
        <v>0</v>
      </c>
    </row>
    <row r="120" spans="1:14" ht="15.75" thickBot="1" x14ac:dyDescent="0.3">
      <c r="A120" s="257"/>
      <c r="B120" s="258"/>
      <c r="C120" s="259"/>
      <c r="D120" s="114"/>
      <c r="E120" s="115"/>
      <c r="F120" s="115"/>
      <c r="G120" s="115"/>
      <c r="H120" s="115"/>
      <c r="I120" s="115"/>
      <c r="J120" s="115"/>
      <c r="K120" s="116"/>
      <c r="L120" s="241"/>
      <c r="M120" s="242"/>
      <c r="N120" s="253"/>
    </row>
    <row r="121" spans="1:14" ht="15.75" thickBot="1" x14ac:dyDescent="0.3"/>
    <row r="122" spans="1:14" x14ac:dyDescent="0.25">
      <c r="A122" s="260" t="s">
        <v>101</v>
      </c>
      <c r="B122" s="260"/>
      <c r="C122" s="260"/>
      <c r="D122" s="260"/>
      <c r="E122" s="260"/>
      <c r="I122" s="58"/>
      <c r="L122" s="327" t="s">
        <v>99</v>
      </c>
      <c r="M122" s="328"/>
      <c r="N122" s="331" t="e">
        <f>IF(K123&lt;0,0, IF(K123&gt;1,1,K123))</f>
        <v>#NUM!</v>
      </c>
    </row>
    <row r="123" spans="1:14" ht="15.75" thickBot="1" x14ac:dyDescent="0.3">
      <c r="A123" s="260"/>
      <c r="B123" s="260"/>
      <c r="C123" s="260"/>
      <c r="D123" s="260"/>
      <c r="E123" s="260"/>
      <c r="K123" s="59" t="e">
        <f>(LN(N119)-LN(100))/4.5</f>
        <v>#NUM!</v>
      </c>
      <c r="L123" s="329"/>
      <c r="M123" s="330"/>
      <c r="N123" s="332"/>
    </row>
    <row r="124" spans="1:14" x14ac:dyDescent="0.25">
      <c r="B124" s="58"/>
      <c r="C124" s="58"/>
      <c r="D124" s="58"/>
      <c r="N124" s="60"/>
    </row>
    <row r="125" spans="1:14" x14ac:dyDescent="0.25">
      <c r="B125" s="58"/>
      <c r="C125" s="58"/>
      <c r="D125" s="58"/>
    </row>
    <row r="126" spans="1:14" x14ac:dyDescent="0.25">
      <c r="A126" s="58"/>
      <c r="B126" s="58"/>
      <c r="C126" s="58"/>
      <c r="D126" s="58"/>
    </row>
    <row r="127" spans="1:14" x14ac:dyDescent="0.25">
      <c r="A127" s="58"/>
      <c r="B127" s="58"/>
      <c r="C127" s="58"/>
      <c r="D127" s="58"/>
    </row>
    <row r="128" spans="1:14" x14ac:dyDescent="0.25">
      <c r="A128" s="58"/>
      <c r="B128" s="58"/>
      <c r="C128" s="58"/>
      <c r="D128" s="58"/>
    </row>
    <row r="129" spans="1:14" x14ac:dyDescent="0.25">
      <c r="A129" s="58"/>
      <c r="B129" s="58"/>
      <c r="C129" s="58"/>
      <c r="D129" s="58"/>
    </row>
    <row r="130" spans="1:14" ht="15.75" thickBot="1" x14ac:dyDescent="0.3"/>
    <row r="131" spans="1:14" ht="19.5" thickBot="1" x14ac:dyDescent="0.35">
      <c r="A131" s="243" t="s">
        <v>58</v>
      </c>
      <c r="B131" s="244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44"/>
      <c r="N131" s="245"/>
    </row>
    <row r="132" spans="1:14" ht="15.75" thickBot="1" x14ac:dyDescent="0.3"/>
    <row r="133" spans="1:14" x14ac:dyDescent="0.25">
      <c r="A133" s="246" t="s">
        <v>59</v>
      </c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8"/>
    </row>
    <row r="134" spans="1:14" ht="15.75" thickBot="1" x14ac:dyDescent="0.3">
      <c r="A134" s="249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1"/>
    </row>
    <row r="135" spans="1:14" ht="15.75" thickBot="1" x14ac:dyDescent="0.3"/>
    <row r="136" spans="1:14" ht="15.75" thickBot="1" x14ac:dyDescent="0.3">
      <c r="A136" s="267"/>
      <c r="B136" s="268"/>
      <c r="C136" s="269"/>
      <c r="D136" s="270">
        <v>0</v>
      </c>
      <c r="E136" s="271"/>
      <c r="F136" s="270">
        <v>25</v>
      </c>
      <c r="G136" s="271"/>
      <c r="H136" s="270">
        <v>50</v>
      </c>
      <c r="I136" s="271"/>
      <c r="J136" s="270">
        <v>75</v>
      </c>
      <c r="K136" s="271"/>
      <c r="L136" s="270">
        <v>100</v>
      </c>
      <c r="M136" s="271"/>
      <c r="N136" s="11" t="s">
        <v>15</v>
      </c>
    </row>
    <row r="137" spans="1:14" x14ac:dyDescent="0.25">
      <c r="A137" s="261" t="s">
        <v>102</v>
      </c>
      <c r="B137" s="262"/>
      <c r="C137" s="263"/>
      <c r="D137" s="146" t="s">
        <v>60</v>
      </c>
      <c r="E137" s="147"/>
      <c r="F137" s="152" t="s">
        <v>105</v>
      </c>
      <c r="G137" s="152"/>
      <c r="H137" s="146" t="s">
        <v>106</v>
      </c>
      <c r="I137" s="147"/>
      <c r="J137" s="152" t="s">
        <v>107</v>
      </c>
      <c r="K137" s="152"/>
      <c r="L137" s="146" t="s">
        <v>108</v>
      </c>
      <c r="M137" s="147"/>
      <c r="N137" s="186"/>
    </row>
    <row r="138" spans="1:14" x14ac:dyDescent="0.25">
      <c r="A138" s="264"/>
      <c r="B138" s="265"/>
      <c r="C138" s="266"/>
      <c r="D138" s="148"/>
      <c r="E138" s="149"/>
      <c r="F138" s="153"/>
      <c r="G138" s="153"/>
      <c r="H138" s="148"/>
      <c r="I138" s="149"/>
      <c r="J138" s="153"/>
      <c r="K138" s="153"/>
      <c r="L138" s="148"/>
      <c r="M138" s="149"/>
      <c r="N138" s="187"/>
    </row>
    <row r="139" spans="1:14" ht="15" customHeight="1" thickBot="1" x14ac:dyDescent="0.3">
      <c r="A139" s="264"/>
      <c r="B139" s="265"/>
      <c r="C139" s="266"/>
      <c r="D139" s="148"/>
      <c r="E139" s="149"/>
      <c r="F139" s="153"/>
      <c r="G139" s="153"/>
      <c r="H139" s="148"/>
      <c r="I139" s="149"/>
      <c r="J139" s="153"/>
      <c r="K139" s="153"/>
      <c r="L139" s="148"/>
      <c r="M139" s="149"/>
      <c r="N139" s="187"/>
    </row>
    <row r="140" spans="1:14" x14ac:dyDescent="0.25">
      <c r="A140" s="261" t="s">
        <v>103</v>
      </c>
      <c r="B140" s="272"/>
      <c r="C140" s="273"/>
      <c r="D140" s="146" t="s">
        <v>60</v>
      </c>
      <c r="E140" s="147"/>
      <c r="F140" s="152" t="s">
        <v>116</v>
      </c>
      <c r="G140" s="152"/>
      <c r="H140" s="146" t="s">
        <v>115</v>
      </c>
      <c r="I140" s="147"/>
      <c r="J140" s="152" t="s">
        <v>117</v>
      </c>
      <c r="K140" s="152"/>
      <c r="L140" s="146" t="s">
        <v>108</v>
      </c>
      <c r="M140" s="147"/>
      <c r="N140" s="186"/>
    </row>
    <row r="141" spans="1:14" ht="15.75" customHeight="1" x14ac:dyDescent="0.25">
      <c r="A141" s="274"/>
      <c r="B141" s="275"/>
      <c r="C141" s="276"/>
      <c r="D141" s="148"/>
      <c r="E141" s="149"/>
      <c r="F141" s="153"/>
      <c r="G141" s="153"/>
      <c r="H141" s="148"/>
      <c r="I141" s="149"/>
      <c r="J141" s="153"/>
      <c r="K141" s="153"/>
      <c r="L141" s="148"/>
      <c r="M141" s="149"/>
      <c r="N141" s="187"/>
    </row>
    <row r="142" spans="1:14" ht="6.75" customHeight="1" thickBot="1" x14ac:dyDescent="0.3">
      <c r="A142" s="277"/>
      <c r="B142" s="278"/>
      <c r="C142" s="279"/>
      <c r="D142" s="150"/>
      <c r="E142" s="151"/>
      <c r="F142" s="154"/>
      <c r="G142" s="154"/>
      <c r="H142" s="150"/>
      <c r="I142" s="151"/>
      <c r="J142" s="154"/>
      <c r="K142" s="154"/>
      <c r="L142" s="150"/>
      <c r="M142" s="151"/>
      <c r="N142" s="188"/>
    </row>
    <row r="143" spans="1:14" x14ac:dyDescent="0.25">
      <c r="A143" s="261" t="s">
        <v>104</v>
      </c>
      <c r="B143" s="272"/>
      <c r="C143" s="273"/>
      <c r="D143" s="146" t="s">
        <v>60</v>
      </c>
      <c r="E143" s="147"/>
      <c r="F143" s="152" t="s">
        <v>109</v>
      </c>
      <c r="G143" s="152"/>
      <c r="H143" s="146" t="s">
        <v>110</v>
      </c>
      <c r="I143" s="147"/>
      <c r="J143" s="152" t="s">
        <v>111</v>
      </c>
      <c r="K143" s="152"/>
      <c r="L143" s="146" t="s">
        <v>112</v>
      </c>
      <c r="M143" s="147"/>
      <c r="N143" s="186"/>
    </row>
    <row r="144" spans="1:14" ht="15.75" thickBot="1" x14ac:dyDescent="0.3">
      <c r="A144" s="274"/>
      <c r="B144" s="275"/>
      <c r="C144" s="276"/>
      <c r="D144" s="148"/>
      <c r="E144" s="149"/>
      <c r="F144" s="153"/>
      <c r="G144" s="153"/>
      <c r="H144" s="148"/>
      <c r="I144" s="149"/>
      <c r="J144" s="153"/>
      <c r="K144" s="153"/>
      <c r="L144" s="148"/>
      <c r="M144" s="149"/>
      <c r="N144" s="187"/>
    </row>
    <row r="145" spans="1:14" x14ac:dyDescent="0.25">
      <c r="A145" s="261" t="s">
        <v>113</v>
      </c>
      <c r="B145" s="272"/>
      <c r="C145" s="273"/>
      <c r="D145" s="146" t="s">
        <v>60</v>
      </c>
      <c r="E145" s="147"/>
      <c r="F145" s="152" t="s">
        <v>114</v>
      </c>
      <c r="G145" s="152"/>
      <c r="H145" s="146" t="s">
        <v>110</v>
      </c>
      <c r="I145" s="147"/>
      <c r="J145" s="152" t="s">
        <v>111</v>
      </c>
      <c r="K145" s="152"/>
      <c r="L145" s="146" t="s">
        <v>112</v>
      </c>
      <c r="M145" s="147"/>
      <c r="N145" s="186"/>
    </row>
    <row r="146" spans="1:14" ht="15.75" thickBot="1" x14ac:dyDescent="0.3">
      <c r="A146" s="274"/>
      <c r="B146" s="280"/>
      <c r="C146" s="276"/>
      <c r="D146" s="148"/>
      <c r="E146" s="149"/>
      <c r="F146" s="153"/>
      <c r="G146" s="153"/>
      <c r="H146" s="148"/>
      <c r="I146" s="149"/>
      <c r="J146" s="153"/>
      <c r="K146" s="153"/>
      <c r="L146" s="148"/>
      <c r="M146" s="149"/>
      <c r="N146" s="187"/>
    </row>
    <row r="147" spans="1:14" ht="15" customHeight="1" x14ac:dyDescent="0.25">
      <c r="A147" s="261" t="s">
        <v>127</v>
      </c>
      <c r="B147" s="272"/>
      <c r="C147" s="273"/>
      <c r="D147" s="146" t="s">
        <v>60</v>
      </c>
      <c r="E147" s="147"/>
      <c r="F147" s="152" t="s">
        <v>114</v>
      </c>
      <c r="G147" s="152"/>
      <c r="H147" s="146" t="s">
        <v>123</v>
      </c>
      <c r="I147" s="147"/>
      <c r="J147" s="152" t="s">
        <v>111</v>
      </c>
      <c r="K147" s="152"/>
      <c r="L147" s="146" t="s">
        <v>122</v>
      </c>
      <c r="M147" s="147"/>
      <c r="N147" s="186"/>
    </row>
    <row r="148" spans="1:14" ht="15.75" thickBot="1" x14ac:dyDescent="0.3">
      <c r="A148" s="274"/>
      <c r="B148" s="275"/>
      <c r="C148" s="276"/>
      <c r="D148" s="148"/>
      <c r="E148" s="149"/>
      <c r="F148" s="153"/>
      <c r="G148" s="153"/>
      <c r="H148" s="148"/>
      <c r="I148" s="149"/>
      <c r="J148" s="153"/>
      <c r="K148" s="153"/>
      <c r="L148" s="148"/>
      <c r="M148" s="149"/>
      <c r="N148" s="187"/>
    </row>
    <row r="149" spans="1:14" x14ac:dyDescent="0.25">
      <c r="A149" s="261" t="s">
        <v>125</v>
      </c>
      <c r="B149" s="272"/>
      <c r="C149" s="273"/>
      <c r="D149" s="146" t="s">
        <v>60</v>
      </c>
      <c r="E149" s="147"/>
      <c r="F149" s="152" t="s">
        <v>118</v>
      </c>
      <c r="G149" s="152"/>
      <c r="H149" s="146" t="s">
        <v>119</v>
      </c>
      <c r="I149" s="147"/>
      <c r="J149" s="152" t="s">
        <v>120</v>
      </c>
      <c r="K149" s="152"/>
      <c r="L149" s="146" t="s">
        <v>121</v>
      </c>
      <c r="M149" s="147"/>
      <c r="N149" s="186"/>
    </row>
    <row r="150" spans="1:14" x14ac:dyDescent="0.25">
      <c r="A150" s="274"/>
      <c r="B150" s="280"/>
      <c r="C150" s="276"/>
      <c r="D150" s="148"/>
      <c r="E150" s="149"/>
      <c r="F150" s="153"/>
      <c r="G150" s="153"/>
      <c r="H150" s="148"/>
      <c r="I150" s="149"/>
      <c r="J150" s="153"/>
      <c r="K150" s="153"/>
      <c r="L150" s="148"/>
      <c r="M150" s="149"/>
      <c r="N150" s="187"/>
    </row>
    <row r="151" spans="1:14" ht="20.25" customHeight="1" thickBot="1" x14ac:dyDescent="0.3">
      <c r="A151" s="277"/>
      <c r="B151" s="278"/>
      <c r="C151" s="279"/>
      <c r="D151" s="150"/>
      <c r="E151" s="151"/>
      <c r="F151" s="154"/>
      <c r="G151" s="154"/>
      <c r="H151" s="150"/>
      <c r="I151" s="151"/>
      <c r="J151" s="154"/>
      <c r="K151" s="154"/>
      <c r="L151" s="150"/>
      <c r="M151" s="151"/>
      <c r="N151" s="188"/>
    </row>
    <row r="152" spans="1:14" s="64" customFormat="1" ht="19.5" thickBot="1" x14ac:dyDescent="0.3">
      <c r="A152" s="62"/>
      <c r="B152" s="62"/>
      <c r="C152" s="62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3"/>
    </row>
    <row r="153" spans="1:14" x14ac:dyDescent="0.25">
      <c r="A153" s="290" t="s">
        <v>44</v>
      </c>
      <c r="B153" s="291"/>
      <c r="C153" s="292"/>
      <c r="D153" s="108"/>
      <c r="E153" s="109"/>
      <c r="F153" s="109"/>
      <c r="G153" s="109"/>
      <c r="H153" s="109"/>
      <c r="I153" s="109"/>
      <c r="J153" s="109"/>
      <c r="K153" s="110"/>
      <c r="L153" s="296" t="s">
        <v>22</v>
      </c>
      <c r="M153" s="297"/>
      <c r="N153" s="186" t="e">
        <f>AVERAGE(N137:N151)</f>
        <v>#DIV/0!</v>
      </c>
    </row>
    <row r="154" spans="1:14" ht="15.75" thickBot="1" x14ac:dyDescent="0.3">
      <c r="A154" s="293"/>
      <c r="B154" s="294"/>
      <c r="C154" s="295"/>
      <c r="D154" s="114"/>
      <c r="E154" s="115"/>
      <c r="F154" s="115"/>
      <c r="G154" s="115"/>
      <c r="H154" s="115"/>
      <c r="I154" s="115"/>
      <c r="J154" s="115"/>
      <c r="K154" s="116"/>
      <c r="L154" s="298"/>
      <c r="M154" s="299"/>
      <c r="N154" s="188"/>
    </row>
    <row r="155" spans="1:14" ht="18.75" x14ac:dyDescent="0.25">
      <c r="A155" s="65"/>
      <c r="B155" s="65"/>
      <c r="C155" s="65"/>
      <c r="D155" s="66"/>
      <c r="E155" s="66"/>
      <c r="F155" s="66"/>
      <c r="G155" s="66"/>
      <c r="H155" s="66"/>
      <c r="I155" s="66"/>
      <c r="J155" s="66"/>
      <c r="K155" s="66"/>
      <c r="L155" s="67"/>
      <c r="M155" s="67"/>
      <c r="N155" s="63"/>
    </row>
    <row r="156" spans="1:14" ht="18.75" x14ac:dyDescent="0.25">
      <c r="A156" s="65"/>
      <c r="B156" s="65"/>
      <c r="C156" s="65"/>
      <c r="D156" s="66"/>
      <c r="E156" s="66"/>
      <c r="F156" s="66"/>
      <c r="G156" s="66"/>
      <c r="H156" s="66"/>
      <c r="I156" s="66"/>
      <c r="J156" s="66"/>
      <c r="K156" s="66"/>
      <c r="L156" s="67"/>
      <c r="M156" s="67"/>
      <c r="N156" s="63"/>
    </row>
    <row r="157" spans="1:14" ht="18.75" x14ac:dyDescent="0.25">
      <c r="A157" s="65"/>
      <c r="B157" s="65"/>
      <c r="C157" s="65"/>
      <c r="D157" s="66"/>
      <c r="E157" s="66"/>
      <c r="F157" s="66"/>
      <c r="G157" s="66"/>
      <c r="H157" s="66"/>
      <c r="I157" s="66"/>
      <c r="J157" s="66"/>
      <c r="K157" s="66"/>
      <c r="L157" s="67"/>
      <c r="M157" s="67"/>
      <c r="N157" s="63"/>
    </row>
    <row r="158" spans="1:14" ht="18.75" x14ac:dyDescent="0.25">
      <c r="A158" s="65"/>
      <c r="B158" s="65"/>
      <c r="C158" s="65"/>
      <c r="D158" s="66"/>
      <c r="E158" s="66"/>
      <c r="F158" s="66"/>
      <c r="G158" s="66"/>
      <c r="H158" s="66"/>
      <c r="I158" s="66"/>
      <c r="J158" s="66"/>
      <c r="K158" s="66"/>
      <c r="L158" s="67"/>
      <c r="M158" s="67"/>
      <c r="N158" s="63"/>
    </row>
    <row r="159" spans="1:14" ht="18.75" x14ac:dyDescent="0.25">
      <c r="A159" s="65"/>
      <c r="B159" s="65"/>
      <c r="C159" s="65"/>
      <c r="D159" s="66"/>
      <c r="E159" s="66"/>
      <c r="F159" s="66"/>
      <c r="G159" s="66"/>
      <c r="H159" s="66"/>
      <c r="I159" s="66"/>
      <c r="J159" s="66"/>
      <c r="K159" s="66"/>
      <c r="L159" s="67"/>
      <c r="M159" s="67"/>
      <c r="N159" s="63"/>
    </row>
    <row r="160" spans="1:14" ht="19.5" thickBot="1" x14ac:dyDescent="0.3">
      <c r="A160" s="65"/>
      <c r="B160" s="65"/>
      <c r="C160" s="65"/>
      <c r="D160" s="66"/>
      <c r="E160" s="66"/>
      <c r="F160" s="66"/>
      <c r="G160" s="66"/>
      <c r="H160" s="66"/>
      <c r="I160" s="66"/>
      <c r="J160" s="66"/>
      <c r="K160" s="66"/>
      <c r="L160" s="67"/>
      <c r="M160" s="67"/>
      <c r="N160" s="63"/>
    </row>
    <row r="161" spans="1:14" ht="19.5" thickBot="1" x14ac:dyDescent="0.35">
      <c r="A161" s="281" t="s">
        <v>61</v>
      </c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3"/>
    </row>
    <row r="162" spans="1:14" ht="15" customHeight="1" thickBot="1" x14ac:dyDescent="0.3"/>
    <row r="163" spans="1:14" x14ac:dyDescent="0.25">
      <c r="A163" s="284" t="s">
        <v>62</v>
      </c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6"/>
    </row>
    <row r="164" spans="1:14" ht="15.75" thickBot="1" x14ac:dyDescent="0.3">
      <c r="A164" s="287"/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9"/>
    </row>
    <row r="165" spans="1:14" ht="15.75" thickBot="1" x14ac:dyDescent="0.3"/>
    <row r="166" spans="1:14" ht="15" customHeight="1" thickBot="1" x14ac:dyDescent="0.3">
      <c r="A166" s="338"/>
      <c r="B166" s="339"/>
      <c r="C166" s="340"/>
      <c r="D166" s="300">
        <v>0</v>
      </c>
      <c r="E166" s="301"/>
      <c r="F166" s="300">
        <v>25</v>
      </c>
      <c r="G166" s="301"/>
      <c r="H166" s="300">
        <v>50</v>
      </c>
      <c r="I166" s="301"/>
      <c r="J166" s="300">
        <v>75</v>
      </c>
      <c r="K166" s="301"/>
      <c r="L166" s="300">
        <v>100</v>
      </c>
      <c r="M166" s="301"/>
      <c r="N166" s="12" t="s">
        <v>15</v>
      </c>
    </row>
    <row r="167" spans="1:14" ht="15" customHeight="1" x14ac:dyDescent="0.25">
      <c r="A167" s="302" t="s">
        <v>63</v>
      </c>
      <c r="B167" s="303"/>
      <c r="C167" s="304"/>
      <c r="D167" s="146" t="s">
        <v>76</v>
      </c>
      <c r="E167" s="147"/>
      <c r="F167" s="146" t="s">
        <v>80</v>
      </c>
      <c r="G167" s="147"/>
      <c r="H167" s="146" t="s">
        <v>79</v>
      </c>
      <c r="I167" s="147"/>
      <c r="J167" s="146" t="s">
        <v>78</v>
      </c>
      <c r="K167" s="147"/>
      <c r="L167" s="146" t="s">
        <v>77</v>
      </c>
      <c r="M167" s="147"/>
      <c r="N167" s="186"/>
    </row>
    <row r="168" spans="1:14" ht="15" customHeight="1" x14ac:dyDescent="0.25">
      <c r="A168" s="305"/>
      <c r="B168" s="306"/>
      <c r="C168" s="307"/>
      <c r="D168" s="148"/>
      <c r="E168" s="149"/>
      <c r="F168" s="148"/>
      <c r="G168" s="149"/>
      <c r="H168" s="148"/>
      <c r="I168" s="149"/>
      <c r="J168" s="148"/>
      <c r="K168" s="149"/>
      <c r="L168" s="148"/>
      <c r="M168" s="149"/>
      <c r="N168" s="187"/>
    </row>
    <row r="169" spans="1:14" ht="15.75" customHeight="1" x14ac:dyDescent="0.25">
      <c r="A169" s="305"/>
      <c r="B169" s="306"/>
      <c r="C169" s="307"/>
      <c r="D169" s="148"/>
      <c r="E169" s="149"/>
      <c r="F169" s="148"/>
      <c r="G169" s="149"/>
      <c r="H169" s="148"/>
      <c r="I169" s="149"/>
      <c r="J169" s="148"/>
      <c r="K169" s="149"/>
      <c r="L169" s="148"/>
      <c r="M169" s="149"/>
      <c r="N169" s="187"/>
    </row>
    <row r="170" spans="1:14" ht="15" customHeight="1" x14ac:dyDescent="0.25">
      <c r="A170" s="305"/>
      <c r="B170" s="306"/>
      <c r="C170" s="307"/>
      <c r="D170" s="148"/>
      <c r="E170" s="149"/>
      <c r="F170" s="148"/>
      <c r="G170" s="149"/>
      <c r="H170" s="148"/>
      <c r="I170" s="149"/>
      <c r="J170" s="148"/>
      <c r="K170" s="149"/>
      <c r="L170" s="148"/>
      <c r="M170" s="149"/>
      <c r="N170" s="187"/>
    </row>
    <row r="171" spans="1:14" x14ac:dyDescent="0.25">
      <c r="A171" s="305"/>
      <c r="B171" s="306"/>
      <c r="C171" s="307"/>
      <c r="D171" s="148"/>
      <c r="E171" s="149"/>
      <c r="F171" s="148"/>
      <c r="G171" s="149"/>
      <c r="H171" s="148"/>
      <c r="I171" s="149"/>
      <c r="J171" s="148"/>
      <c r="K171" s="149"/>
      <c r="L171" s="148"/>
      <c r="M171" s="149"/>
      <c r="N171" s="187"/>
    </row>
    <row r="172" spans="1:14" x14ac:dyDescent="0.25">
      <c r="A172" s="305"/>
      <c r="B172" s="306"/>
      <c r="C172" s="307"/>
      <c r="D172" s="148"/>
      <c r="E172" s="149"/>
      <c r="F172" s="148"/>
      <c r="G172" s="149"/>
      <c r="H172" s="148"/>
      <c r="I172" s="149"/>
      <c r="J172" s="148"/>
      <c r="K172" s="149"/>
      <c r="L172" s="148"/>
      <c r="M172" s="149"/>
      <c r="N172" s="187"/>
    </row>
    <row r="173" spans="1:14" ht="18.75" customHeight="1" thickBot="1" x14ac:dyDescent="0.3">
      <c r="A173" s="308"/>
      <c r="B173" s="309"/>
      <c r="C173" s="310"/>
      <c r="D173" s="150"/>
      <c r="E173" s="151"/>
      <c r="F173" s="150"/>
      <c r="G173" s="151"/>
      <c r="H173" s="150"/>
      <c r="I173" s="151"/>
      <c r="J173" s="150"/>
      <c r="K173" s="151"/>
      <c r="L173" s="150"/>
      <c r="M173" s="151"/>
      <c r="N173" s="188"/>
    </row>
    <row r="174" spans="1:14" ht="15" customHeight="1" x14ac:dyDescent="0.25">
      <c r="A174" s="302" t="s">
        <v>64</v>
      </c>
      <c r="B174" s="303"/>
      <c r="C174" s="304"/>
      <c r="D174" s="146" t="s">
        <v>65</v>
      </c>
      <c r="E174" s="147"/>
      <c r="F174" s="152" t="s">
        <v>66</v>
      </c>
      <c r="G174" s="152"/>
      <c r="H174" s="146" t="s">
        <v>67</v>
      </c>
      <c r="I174" s="147"/>
      <c r="J174" s="152" t="s">
        <v>68</v>
      </c>
      <c r="K174" s="152"/>
      <c r="L174" s="146" t="s">
        <v>69</v>
      </c>
      <c r="M174" s="147"/>
      <c r="N174" s="186"/>
    </row>
    <row r="175" spans="1:14" ht="15" customHeight="1" x14ac:dyDescent="0.25">
      <c r="A175" s="305"/>
      <c r="B175" s="306"/>
      <c r="C175" s="307"/>
      <c r="D175" s="148"/>
      <c r="E175" s="149"/>
      <c r="F175" s="153"/>
      <c r="G175" s="153"/>
      <c r="H175" s="148"/>
      <c r="I175" s="149"/>
      <c r="J175" s="153"/>
      <c r="K175" s="153"/>
      <c r="L175" s="148"/>
      <c r="M175" s="149"/>
      <c r="N175" s="187"/>
    </row>
    <row r="176" spans="1:14" ht="15.75" customHeight="1" x14ac:dyDescent="0.25">
      <c r="A176" s="305"/>
      <c r="B176" s="306"/>
      <c r="C176" s="307"/>
      <c r="D176" s="148"/>
      <c r="E176" s="149"/>
      <c r="F176" s="153"/>
      <c r="G176" s="153"/>
      <c r="H176" s="148"/>
      <c r="I176" s="149"/>
      <c r="J176" s="153"/>
      <c r="K176" s="153"/>
      <c r="L176" s="148"/>
      <c r="M176" s="149"/>
      <c r="N176" s="187"/>
    </row>
    <row r="177" spans="1:14" ht="15" customHeight="1" x14ac:dyDescent="0.25">
      <c r="A177" s="305"/>
      <c r="B177" s="306"/>
      <c r="C177" s="307"/>
      <c r="D177" s="148"/>
      <c r="E177" s="149"/>
      <c r="F177" s="153"/>
      <c r="G177" s="153"/>
      <c r="H177" s="148"/>
      <c r="I177" s="149"/>
      <c r="J177" s="153"/>
      <c r="K177" s="153"/>
      <c r="L177" s="148"/>
      <c r="M177" s="149"/>
      <c r="N177" s="187"/>
    </row>
    <row r="178" spans="1:14" x14ac:dyDescent="0.25">
      <c r="A178" s="305"/>
      <c r="B178" s="306"/>
      <c r="C178" s="307"/>
      <c r="D178" s="148"/>
      <c r="E178" s="149"/>
      <c r="F178" s="153"/>
      <c r="G178" s="153"/>
      <c r="H178" s="148"/>
      <c r="I178" s="149"/>
      <c r="J178" s="153"/>
      <c r="K178" s="153"/>
      <c r="L178" s="148"/>
      <c r="M178" s="149"/>
      <c r="N178" s="187"/>
    </row>
    <row r="179" spans="1:14" x14ac:dyDescent="0.25">
      <c r="A179" s="305"/>
      <c r="B179" s="306"/>
      <c r="C179" s="307"/>
      <c r="D179" s="148"/>
      <c r="E179" s="149"/>
      <c r="F179" s="153"/>
      <c r="G179" s="153"/>
      <c r="H179" s="148"/>
      <c r="I179" s="149"/>
      <c r="J179" s="153"/>
      <c r="K179" s="153"/>
      <c r="L179" s="148"/>
      <c r="M179" s="149"/>
      <c r="N179" s="187"/>
    </row>
    <row r="180" spans="1:14" ht="20.25" customHeight="1" thickBot="1" x14ac:dyDescent="0.3">
      <c r="A180" s="308"/>
      <c r="B180" s="309"/>
      <c r="C180" s="310"/>
      <c r="D180" s="150"/>
      <c r="E180" s="151"/>
      <c r="F180" s="154"/>
      <c r="G180" s="154"/>
      <c r="H180" s="150"/>
      <c r="I180" s="151"/>
      <c r="J180" s="154"/>
      <c r="K180" s="154"/>
      <c r="L180" s="150"/>
      <c r="M180" s="151"/>
      <c r="N180" s="188"/>
    </row>
    <row r="181" spans="1:14" ht="15" customHeight="1" x14ac:dyDescent="0.25">
      <c r="A181" s="302" t="s">
        <v>70</v>
      </c>
      <c r="B181" s="303"/>
      <c r="C181" s="303"/>
      <c r="D181" s="146" t="s">
        <v>71</v>
      </c>
      <c r="E181" s="147"/>
      <c r="F181" s="152" t="s">
        <v>72</v>
      </c>
      <c r="G181" s="152"/>
      <c r="H181" s="146" t="s">
        <v>73</v>
      </c>
      <c r="I181" s="147"/>
      <c r="J181" s="152" t="s">
        <v>74</v>
      </c>
      <c r="K181" s="152"/>
      <c r="L181" s="146" t="s">
        <v>75</v>
      </c>
      <c r="M181" s="147"/>
      <c r="N181" s="186"/>
    </row>
    <row r="182" spans="1:14" ht="15" customHeight="1" x14ac:dyDescent="0.25">
      <c r="A182" s="305"/>
      <c r="B182" s="306"/>
      <c r="C182" s="306"/>
      <c r="D182" s="148"/>
      <c r="E182" s="149"/>
      <c r="F182" s="153"/>
      <c r="G182" s="153"/>
      <c r="H182" s="148"/>
      <c r="I182" s="149"/>
      <c r="J182" s="153"/>
      <c r="K182" s="153"/>
      <c r="L182" s="148"/>
      <c r="M182" s="149"/>
      <c r="N182" s="187"/>
    </row>
    <row r="183" spans="1:14" ht="15.75" customHeight="1" x14ac:dyDescent="0.25">
      <c r="A183" s="305"/>
      <c r="B183" s="306"/>
      <c r="C183" s="306"/>
      <c r="D183" s="148"/>
      <c r="E183" s="149"/>
      <c r="F183" s="153"/>
      <c r="G183" s="153"/>
      <c r="H183" s="148"/>
      <c r="I183" s="149"/>
      <c r="J183" s="153"/>
      <c r="K183" s="153"/>
      <c r="L183" s="148"/>
      <c r="M183" s="149"/>
      <c r="N183" s="187"/>
    </row>
    <row r="184" spans="1:14" ht="15.75" customHeight="1" x14ac:dyDescent="0.25">
      <c r="A184" s="305"/>
      <c r="B184" s="306"/>
      <c r="C184" s="306"/>
      <c r="D184" s="148"/>
      <c r="E184" s="149"/>
      <c r="F184" s="153"/>
      <c r="G184" s="153"/>
      <c r="H184" s="148"/>
      <c r="I184" s="149"/>
      <c r="J184" s="153"/>
      <c r="K184" s="153"/>
      <c r="L184" s="148"/>
      <c r="M184" s="149"/>
      <c r="N184" s="187"/>
    </row>
    <row r="185" spans="1:14" x14ac:dyDescent="0.25">
      <c r="A185" s="305"/>
      <c r="B185" s="306"/>
      <c r="C185" s="306"/>
      <c r="D185" s="148"/>
      <c r="E185" s="149"/>
      <c r="F185" s="153"/>
      <c r="G185" s="153"/>
      <c r="H185" s="148"/>
      <c r="I185" s="149"/>
      <c r="J185" s="153"/>
      <c r="K185" s="153"/>
      <c r="L185" s="148"/>
      <c r="M185" s="149"/>
      <c r="N185" s="187"/>
    </row>
    <row r="186" spans="1:14" ht="21" customHeight="1" thickBot="1" x14ac:dyDescent="0.3">
      <c r="A186" s="308"/>
      <c r="B186" s="309"/>
      <c r="C186" s="309"/>
      <c r="D186" s="150"/>
      <c r="E186" s="151"/>
      <c r="F186" s="154"/>
      <c r="G186" s="154"/>
      <c r="H186" s="150"/>
      <c r="I186" s="151"/>
      <c r="J186" s="154"/>
      <c r="K186" s="154"/>
      <c r="L186" s="150"/>
      <c r="M186" s="151"/>
      <c r="N186" s="188"/>
    </row>
    <row r="187" spans="1:14" ht="15.75" thickBot="1" x14ac:dyDescent="0.3"/>
    <row r="188" spans="1:14" x14ac:dyDescent="0.25">
      <c r="A188" s="311" t="s">
        <v>44</v>
      </c>
      <c r="B188" s="312"/>
      <c r="C188" s="313"/>
      <c r="D188" s="108"/>
      <c r="E188" s="109"/>
      <c r="F188" s="109"/>
      <c r="G188" s="109"/>
      <c r="H188" s="109"/>
      <c r="I188" s="109"/>
      <c r="J188" s="109"/>
      <c r="K188" s="110"/>
      <c r="L188" s="317" t="s">
        <v>20</v>
      </c>
      <c r="M188" s="318"/>
      <c r="N188" s="206">
        <f>N167*N174*N181</f>
        <v>0</v>
      </c>
    </row>
    <row r="189" spans="1:14" ht="15.75" thickBot="1" x14ac:dyDescent="0.3">
      <c r="A189" s="314"/>
      <c r="B189" s="315"/>
      <c r="C189" s="316"/>
      <c r="D189" s="114"/>
      <c r="E189" s="115"/>
      <c r="F189" s="115"/>
      <c r="G189" s="115"/>
      <c r="H189" s="115"/>
      <c r="I189" s="115"/>
      <c r="J189" s="115"/>
      <c r="K189" s="116"/>
      <c r="L189" s="319"/>
      <c r="M189" s="320"/>
      <c r="N189" s="207"/>
    </row>
  </sheetData>
  <mergeCells count="220">
    <mergeCell ref="I55:N56"/>
    <mergeCell ref="N167:N173"/>
    <mergeCell ref="D174:E180"/>
    <mergeCell ref="F174:G180"/>
    <mergeCell ref="H174:I180"/>
    <mergeCell ref="J174:K180"/>
    <mergeCell ref="L174:M180"/>
    <mergeCell ref="N174:N180"/>
    <mergeCell ref="J145:K146"/>
    <mergeCell ref="L145:M146"/>
    <mergeCell ref="N145:N146"/>
    <mergeCell ref="N137:N139"/>
    <mergeCell ref="L140:M142"/>
    <mergeCell ref="N140:N142"/>
    <mergeCell ref="L136:M136"/>
    <mergeCell ref="L122:M123"/>
    <mergeCell ref="N122:N123"/>
    <mergeCell ref="I105:J105"/>
    <mergeCell ref="I106:J106"/>
    <mergeCell ref="A105:H105"/>
    <mergeCell ref="A106:H106"/>
    <mergeCell ref="A166:C166"/>
    <mergeCell ref="D166:E166"/>
    <mergeCell ref="F166:G166"/>
    <mergeCell ref="A188:C189"/>
    <mergeCell ref="D188:K189"/>
    <mergeCell ref="L188:M189"/>
    <mergeCell ref="N188:N189"/>
    <mergeCell ref="A174:C180"/>
    <mergeCell ref="D181:E186"/>
    <mergeCell ref="F181:G186"/>
    <mergeCell ref="H181:I186"/>
    <mergeCell ref="J181:K186"/>
    <mergeCell ref="L181:M186"/>
    <mergeCell ref="N181:N186"/>
    <mergeCell ref="A181:C186"/>
    <mergeCell ref="H166:I166"/>
    <mergeCell ref="J166:K166"/>
    <mergeCell ref="L166:M166"/>
    <mergeCell ref="D167:E173"/>
    <mergeCell ref="A167:C173"/>
    <mergeCell ref="F167:G173"/>
    <mergeCell ref="H167:I173"/>
    <mergeCell ref="J167:K173"/>
    <mergeCell ref="L167:M173"/>
    <mergeCell ref="A145:C146"/>
    <mergeCell ref="D145:E146"/>
    <mergeCell ref="F145:G146"/>
    <mergeCell ref="H145:I146"/>
    <mergeCell ref="A161:N161"/>
    <mergeCell ref="A163:N164"/>
    <mergeCell ref="A147:C148"/>
    <mergeCell ref="D147:E148"/>
    <mergeCell ref="F147:G148"/>
    <mergeCell ref="H147:I148"/>
    <mergeCell ref="J147:K148"/>
    <mergeCell ref="L147:M148"/>
    <mergeCell ref="N147:N148"/>
    <mergeCell ref="A149:C151"/>
    <mergeCell ref="D149:E151"/>
    <mergeCell ref="F149:G151"/>
    <mergeCell ref="H149:I151"/>
    <mergeCell ref="J149:K151"/>
    <mergeCell ref="L149:M151"/>
    <mergeCell ref="N149:N151"/>
    <mergeCell ref="A153:C154"/>
    <mergeCell ref="D153:K154"/>
    <mergeCell ref="L153:M154"/>
    <mergeCell ref="N153:N154"/>
    <mergeCell ref="A143:C144"/>
    <mergeCell ref="D143:E144"/>
    <mergeCell ref="F143:G144"/>
    <mergeCell ref="H143:I144"/>
    <mergeCell ref="J143:K144"/>
    <mergeCell ref="L143:M144"/>
    <mergeCell ref="N143:N144"/>
    <mergeCell ref="A140:C142"/>
    <mergeCell ref="D140:E142"/>
    <mergeCell ref="F140:G142"/>
    <mergeCell ref="H140:I142"/>
    <mergeCell ref="J140:K142"/>
    <mergeCell ref="A137:C139"/>
    <mergeCell ref="D137:E139"/>
    <mergeCell ref="F137:G139"/>
    <mergeCell ref="H137:I139"/>
    <mergeCell ref="J137:K139"/>
    <mergeCell ref="L137:M139"/>
    <mergeCell ref="A136:C136"/>
    <mergeCell ref="D136:E136"/>
    <mergeCell ref="F136:G136"/>
    <mergeCell ref="H136:I136"/>
    <mergeCell ref="J136:K136"/>
    <mergeCell ref="L119:M120"/>
    <mergeCell ref="A131:N131"/>
    <mergeCell ref="A133:N134"/>
    <mergeCell ref="N119:N120"/>
    <mergeCell ref="L110:M113"/>
    <mergeCell ref="N110:N113"/>
    <mergeCell ref="A119:C120"/>
    <mergeCell ref="D119:K120"/>
    <mergeCell ref="A122:E123"/>
    <mergeCell ref="A100:N100"/>
    <mergeCell ref="A102:N103"/>
    <mergeCell ref="A109:C109"/>
    <mergeCell ref="D109:E109"/>
    <mergeCell ref="F109:G109"/>
    <mergeCell ref="H109:I109"/>
    <mergeCell ref="J109:K109"/>
    <mergeCell ref="L109:M109"/>
    <mergeCell ref="A114:C117"/>
    <mergeCell ref="D114:E117"/>
    <mergeCell ref="F114:G117"/>
    <mergeCell ref="H114:I117"/>
    <mergeCell ref="J114:K117"/>
    <mergeCell ref="L114:M117"/>
    <mergeCell ref="N114:N117"/>
    <mergeCell ref="A110:C113"/>
    <mergeCell ref="D110:E113"/>
    <mergeCell ref="F110:G113"/>
    <mergeCell ref="H110:I113"/>
    <mergeCell ref="J110:K113"/>
    <mergeCell ref="L78:M81"/>
    <mergeCell ref="N78:N81"/>
    <mergeCell ref="A83:C84"/>
    <mergeCell ref="D83:K84"/>
    <mergeCell ref="L83:M84"/>
    <mergeCell ref="N83:N84"/>
    <mergeCell ref="A78:C81"/>
    <mergeCell ref="D78:E81"/>
    <mergeCell ref="F78:G81"/>
    <mergeCell ref="H78:I81"/>
    <mergeCell ref="J78:K81"/>
    <mergeCell ref="L74:M77"/>
    <mergeCell ref="J74:K77"/>
    <mergeCell ref="H74:I77"/>
    <mergeCell ref="F74:G77"/>
    <mergeCell ref="D74:E77"/>
    <mergeCell ref="A74:C77"/>
    <mergeCell ref="A73:C73"/>
    <mergeCell ref="I48:J48"/>
    <mergeCell ref="I49:J49"/>
    <mergeCell ref="D73:E73"/>
    <mergeCell ref="F73:G73"/>
    <mergeCell ref="H73:I73"/>
    <mergeCell ref="J73:K73"/>
    <mergeCell ref="L73:M73"/>
    <mergeCell ref="B60:M60"/>
    <mergeCell ref="B61:M67"/>
    <mergeCell ref="A68:N68"/>
    <mergeCell ref="A70:N71"/>
    <mergeCell ref="A57:C57"/>
    <mergeCell ref="D57:E57"/>
    <mergeCell ref="N74:N77"/>
    <mergeCell ref="K48:N48"/>
    <mergeCell ref="C54:D54"/>
    <mergeCell ref="C51:D51"/>
    <mergeCell ref="C52:D52"/>
    <mergeCell ref="A46:N46"/>
    <mergeCell ref="A50:B50"/>
    <mergeCell ref="A54:B54"/>
    <mergeCell ref="A51:B51"/>
    <mergeCell ref="I50:J50"/>
    <mergeCell ref="K49:L49"/>
    <mergeCell ref="K50:L50"/>
    <mergeCell ref="E49:F49"/>
    <mergeCell ref="E50:F50"/>
    <mergeCell ref="E51:F51"/>
    <mergeCell ref="E52:F52"/>
    <mergeCell ref="A48:G48"/>
    <mergeCell ref="A52:B52"/>
    <mergeCell ref="A49:B49"/>
    <mergeCell ref="C49:D49"/>
    <mergeCell ref="C50:D50"/>
    <mergeCell ref="I54:N54"/>
    <mergeCell ref="G25:H25"/>
    <mergeCell ref="B27:M27"/>
    <mergeCell ref="B28:M37"/>
    <mergeCell ref="A39:N39"/>
    <mergeCell ref="A42:G42"/>
    <mergeCell ref="A43:G43"/>
    <mergeCell ref="A44:G44"/>
    <mergeCell ref="A45:G45"/>
    <mergeCell ref="A41:G41"/>
    <mergeCell ref="I42:N42"/>
    <mergeCell ref="I43:N43"/>
    <mergeCell ref="I44:N44"/>
    <mergeCell ref="I45:N45"/>
    <mergeCell ref="A1:N1"/>
    <mergeCell ref="K3:L3"/>
    <mergeCell ref="K4:L4"/>
    <mergeCell ref="M3:N3"/>
    <mergeCell ref="M4:N4"/>
    <mergeCell ref="E14:H14"/>
    <mergeCell ref="A3:B3"/>
    <mergeCell ref="C4:G4"/>
    <mergeCell ref="C3:G3"/>
    <mergeCell ref="A11:B11"/>
    <mergeCell ref="C11:G11"/>
    <mergeCell ref="A12:B12"/>
    <mergeCell ref="C12:G12"/>
    <mergeCell ref="K5:L5"/>
    <mergeCell ref="A23:C23"/>
    <mergeCell ref="A24:C24"/>
    <mergeCell ref="G22:H22"/>
    <mergeCell ref="G23:H23"/>
    <mergeCell ref="G24:H24"/>
    <mergeCell ref="E18:H18"/>
    <mergeCell ref="E20:H20"/>
    <mergeCell ref="A14:D14"/>
    <mergeCell ref="A4:B4"/>
    <mergeCell ref="A15:D15"/>
    <mergeCell ref="A16:D16"/>
    <mergeCell ref="A17:D17"/>
    <mergeCell ref="A18:D18"/>
    <mergeCell ref="A20:D20"/>
    <mergeCell ref="E15:H15"/>
    <mergeCell ref="E16:H16"/>
    <mergeCell ref="E17:H17"/>
    <mergeCell ref="A19:D19"/>
    <mergeCell ref="E19:H19"/>
  </mergeCells>
  <conditionalFormatting sqref="H50 E54">
    <cfRule type="cellIs" dxfId="0" priority="2" operator="equal">
      <formula>"Fellur"</formula>
    </cfRule>
  </conditionalFormatting>
  <dataValidations disablePrompts="1" count="1">
    <dataValidation type="list" allowBlank="1" showInputMessage="1" showErrorMessage="1" sqref="C3:G3">
      <formula1>$A$5:$A$7</formula1>
    </dataValidation>
  </dataValidations>
  <pageMargins left="0.7" right="0.7" top="0.75" bottom="0.75" header="0.3" footer="0.3"/>
  <pageSetup paperSize="9" orientation="landscape" r:id="rId1"/>
  <headerFooter>
    <oddHeader>&amp;CTækniþróunarsjóður - Matsblað fagráðs vor 2016</oddHeader>
    <oddFooter>&amp;C&amp;P  (&amp;N)&amp;R&amp;F</oddFooter>
  </headerFooter>
  <ignoredErrors>
    <ignoredError sqref="K12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Lýður S. Erlendsson</dc:creator>
  <cp:lastModifiedBy>Björn V. Ágústsson</cp:lastModifiedBy>
  <cp:lastPrinted>2009-01-26T10:39:13Z</cp:lastPrinted>
  <dcterms:created xsi:type="dcterms:W3CDTF">2008-12-22T08:54:56Z</dcterms:created>
  <dcterms:modified xsi:type="dcterms:W3CDTF">2015-12-21T10:45:20Z</dcterms:modified>
</cp:coreProperties>
</file>