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02 Nordplus\3.02.05 Higher Education\2021_skjol\03_Budget-skjol-birt-i-Espresso\"/>
    </mc:Choice>
  </mc:AlternateContent>
  <xr:revisionPtr revIDLastSave="0" documentId="13_ncr:1_{94BA2566-D661-472B-A704-B88D182B5B96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Activity" sheetId="7" r:id="rId1"/>
    <sheet name="Unit costs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Activity!$B$1:$J$99</definedName>
    <definedName name="programme">'listar-fela'!$A$15:$A$19</definedName>
    <definedName name="type">'listar-fela'!$A$2:$A$7</definedName>
    <definedName name="typeb">'listar-fela'!$A$2:$A$7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7" l="1"/>
  <c r="H20" i="7"/>
  <c r="I20" i="7"/>
  <c r="H21" i="7"/>
  <c r="I21" i="7"/>
  <c r="H70" i="7" l="1"/>
  <c r="I70" i="7"/>
  <c r="J70" i="7"/>
  <c r="H71" i="7"/>
  <c r="I71" i="7"/>
  <c r="J71" i="7"/>
  <c r="H72" i="7"/>
  <c r="I72" i="7"/>
  <c r="J72" i="7"/>
  <c r="H73" i="7"/>
  <c r="I73" i="7"/>
  <c r="J73" i="7"/>
  <c r="H74" i="7"/>
  <c r="I74" i="7"/>
  <c r="J74" i="7"/>
  <c r="H75" i="7"/>
  <c r="I75" i="7"/>
  <c r="J75" i="7"/>
  <c r="H76" i="7"/>
  <c r="I76" i="7"/>
  <c r="J76" i="7"/>
  <c r="H77" i="7"/>
  <c r="I77" i="7"/>
  <c r="J77" i="7"/>
  <c r="H78" i="7"/>
  <c r="I78" i="7"/>
  <c r="J78" i="7"/>
  <c r="H79" i="7"/>
  <c r="I79" i="7"/>
  <c r="J79" i="7"/>
  <c r="H80" i="7"/>
  <c r="I80" i="7"/>
  <c r="J80" i="7"/>
  <c r="H81" i="7"/>
  <c r="I81" i="7"/>
  <c r="J81" i="7"/>
  <c r="H82" i="7"/>
  <c r="I82" i="7"/>
  <c r="J82" i="7"/>
  <c r="H83" i="7"/>
  <c r="I83" i="7"/>
  <c r="J83" i="7"/>
  <c r="H84" i="7"/>
  <c r="I84" i="7"/>
  <c r="J84" i="7"/>
  <c r="H85" i="7"/>
  <c r="I85" i="7"/>
  <c r="J85" i="7"/>
  <c r="H86" i="7"/>
  <c r="I86" i="7"/>
  <c r="J86" i="7"/>
  <c r="H87" i="7"/>
  <c r="I87" i="7"/>
  <c r="J87" i="7"/>
  <c r="H88" i="7"/>
  <c r="I88" i="7"/>
  <c r="J88" i="7"/>
  <c r="H89" i="7"/>
  <c r="I89" i="7"/>
  <c r="J89" i="7"/>
  <c r="H90" i="7"/>
  <c r="I90" i="7"/>
  <c r="J90" i="7"/>
  <c r="H91" i="7"/>
  <c r="I91" i="7"/>
  <c r="J91" i="7"/>
  <c r="H92" i="7"/>
  <c r="I92" i="7"/>
  <c r="J92" i="7"/>
  <c r="H93" i="7"/>
  <c r="I93" i="7"/>
  <c r="J93" i="7"/>
  <c r="H94" i="7"/>
  <c r="I94" i="7"/>
  <c r="J94" i="7"/>
  <c r="H95" i="7"/>
  <c r="I95" i="7"/>
  <c r="J95" i="7"/>
  <c r="H96" i="7"/>
  <c r="I96" i="7"/>
  <c r="J96" i="7"/>
  <c r="H97" i="7"/>
  <c r="I97" i="7"/>
  <c r="J97" i="7"/>
  <c r="H98" i="7"/>
  <c r="I98" i="7"/>
  <c r="J98" i="7"/>
  <c r="H99" i="7"/>
  <c r="I99" i="7"/>
  <c r="J99" i="7"/>
  <c r="A22" i="9" l="1"/>
  <c r="J21" i="7" l="1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20" i="7"/>
  <c r="J18" i="7" l="1"/>
  <c r="D14" i="7"/>
  <c r="I69" i="7" l="1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2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8" i="7" l="1"/>
  <c r="D15" i="7"/>
  <c r="I18" i="7"/>
  <c r="E14" i="7"/>
  <c r="D22" i="9" l="1"/>
  <c r="D16" i="7" l="1"/>
</calcChain>
</file>

<file path=xl/sharedStrings.xml><?xml version="1.0" encoding="utf-8"?>
<sst xmlns="http://schemas.openxmlformats.org/spreadsheetml/2006/main" count="64" uniqueCount="58">
  <si>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</si>
  <si>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</si>
  <si>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</si>
  <si>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</si>
  <si>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</si>
  <si>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</si>
  <si>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</si>
  <si>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</si>
  <si>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</si>
  <si>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</si>
  <si>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</si>
  <si>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Participating countries</t>
  </si>
  <si>
    <t>€ per travelling participant</t>
  </si>
  <si>
    <t>Yes</t>
  </si>
  <si>
    <t>No</t>
  </si>
  <si>
    <t>Unit costs</t>
  </si>
  <si>
    <t>Basic grant</t>
  </si>
  <si>
    <t>Addition/partner</t>
  </si>
  <si>
    <t>Type of activity:</t>
  </si>
  <si>
    <t>Expected start month &amp; year:</t>
  </si>
  <si>
    <t>select from list</t>
  </si>
  <si>
    <t>Joint Study Programme</t>
  </si>
  <si>
    <t xml:space="preserve">Development project </t>
  </si>
  <si>
    <t>select number</t>
  </si>
  <si>
    <t>Name of activity:</t>
  </si>
  <si>
    <t>Number of active partners:</t>
  </si>
  <si>
    <t>in this activity</t>
  </si>
  <si>
    <t>Network meeting(s)</t>
  </si>
  <si>
    <t>Additional domestic travel more than 500 km</t>
  </si>
  <si>
    <t>Domestic travel more than 500 km and subsistence</t>
  </si>
  <si>
    <t>International travel &amp; subsistence €</t>
  </si>
  <si>
    <t>To country</t>
  </si>
  <si>
    <t>From country</t>
  </si>
  <si>
    <t>Domestic travel &amp; subsistence</t>
  </si>
  <si>
    <t>Travel &amp; subsistence</t>
  </si>
  <si>
    <t>International travel,  travel &amp; subsistence</t>
  </si>
  <si>
    <t>Domestic travel and subsistence (with no international travel)</t>
  </si>
  <si>
    <t>Travel no.</t>
  </si>
  <si>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</si>
  <si>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t xml:space="preserve">HOW TO COMPLETE THE FORM </t>
  </si>
  <si>
    <t>Budget summary of a project or network meetings</t>
  </si>
  <si>
    <t>as indicated in section 4 in the application</t>
  </si>
  <si>
    <t>Higher Education budget form</t>
  </si>
  <si>
    <t>To be completed for each activity applied for in the Espresso application</t>
  </si>
  <si>
    <t>Number of partici- pants</t>
  </si>
  <si>
    <t xml:space="preserve">as indicated in section 1.1 or 1.2 in the application  </t>
  </si>
  <si>
    <t>9 or more</t>
  </si>
  <si>
    <t>Yellow fields are obligatory</t>
  </si>
  <si>
    <r>
      <t xml:space="preserve">Budget for project or network meetings
</t>
    </r>
    <r>
      <rPr>
        <b/>
        <sz val="12"/>
        <color rgb="FF0070B6"/>
        <rFont val="Calibri"/>
        <family val="2"/>
        <scheme val="minor"/>
      </rPr>
      <t>Annex to the 2021 application</t>
    </r>
  </si>
  <si>
    <t>and domestic travel in addition</t>
  </si>
  <si>
    <t>Organisation</t>
  </si>
  <si>
    <t>Name of network/project partnership:</t>
  </si>
  <si>
    <r>
      <t>Domestic travel?</t>
    </r>
    <r>
      <rPr>
        <b/>
        <sz val="10"/>
        <color rgb="FFFF0000"/>
        <rFont val="Calibri"/>
        <family val="2"/>
        <scheme val="minor"/>
      </rPr>
      <t>***</t>
    </r>
  </si>
  <si>
    <r>
      <t>Purpose of travel
and justification of domestic travel, if applicable</t>
    </r>
    <r>
      <rPr>
        <b/>
        <sz val="10"/>
        <color rgb="FFFF0000"/>
        <rFont val="Calibri"/>
        <family val="2"/>
        <scheme val="minor"/>
      </rPr>
      <t>**</t>
    </r>
  </si>
  <si>
    <t>Organisational support:</t>
  </si>
  <si>
    <t>Travel &amp; subsistence:</t>
  </si>
  <si>
    <t>Maximum amount:</t>
  </si>
  <si>
    <r>
      <t xml:space="preserve">based on inserted data. </t>
    </r>
    <r>
      <rPr>
        <b/>
        <sz val="11"/>
        <color rgb="FF0070B6"/>
        <rFont val="Calibri"/>
        <family val="2"/>
        <scheme val="minor"/>
      </rPr>
      <t>Use these amounts in the Espresso application</t>
    </r>
    <r>
      <rPr>
        <sz val="11"/>
        <color rgb="FF0070B6"/>
        <rFont val="Calibri"/>
        <family val="2"/>
        <scheme val="minor"/>
      </rPr>
      <t>!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</si>
</sst>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B6"/>
      <name val="Calibri"/>
      <family val="2"/>
      <scheme val="minor"/>
    </font>
    <font>
      <b/>
      <sz val="14"/>
      <color rgb="FF0070B6"/>
      <name val="Calibri"/>
      <family val="2"/>
      <scheme val="minor"/>
    </font>
    <font>
      <b/>
      <sz val="12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0" fontId="0" fillId="0" borderId="2" xfId="0" applyBorder="1" applyAlignment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0" fillId="0" borderId="0" xfId="0" applyBorder="1" applyAlignment="1"/>
    <xf numFmtId="0" fontId="0" fillId="0" borderId="0" xfId="0"/>
    <xf numFmtId="0" fontId="6" fillId="0" borderId="0" xfId="0" applyFont="1"/>
    <xf numFmtId="0" fontId="2" fillId="0" borderId="3" xfId="0" applyFont="1" applyBorder="1" applyAlignment="1">
      <alignment wrapText="1"/>
    </xf>
    <xf numFmtId="3" fontId="0" fillId="0" borderId="0" xfId="0" applyNumberFormat="1" applyBorder="1"/>
    <xf numFmtId="165" fontId="1" fillId="0" borderId="0" xfId="1" applyNumberFormat="1" applyFont="1" applyBorder="1"/>
    <xf numFmtId="0" fontId="0" fillId="0" borderId="0" xfId="0" applyBorder="1"/>
    <xf numFmtId="0" fontId="13" fillId="0" borderId="0" xfId="0" applyFont="1" applyFill="1" applyBorder="1" applyAlignme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Fill="1" applyBorder="1" applyAlignment="1" applyProtection="1"/>
    <xf numFmtId="0" fontId="0" fillId="0" borderId="0" xfId="0" applyFill="1" applyProtection="1"/>
    <xf numFmtId="0" fontId="7" fillId="0" borderId="0" xfId="0" applyFont="1" applyFill="1" applyAlignment="1" applyProtection="1"/>
    <xf numFmtId="0" fontId="9" fillId="0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Protection="1"/>
    <xf numFmtId="0" fontId="2" fillId="0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2" fillId="0" borderId="4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166" fontId="0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Border="1" applyProtection="1"/>
    <xf numFmtId="3" fontId="2" fillId="0" borderId="0" xfId="0" applyNumberFormat="1" applyFont="1" applyBorder="1" applyProtection="1"/>
    <xf numFmtId="0" fontId="2" fillId="0" borderId="0" xfId="0" applyFont="1" applyAlignment="1" applyProtection="1">
      <alignment horizontal="right"/>
    </xf>
    <xf numFmtId="167" fontId="19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167" fontId="0" fillId="0" borderId="0" xfId="0" applyNumberFormat="1" applyProtection="1"/>
    <xf numFmtId="0" fontId="2" fillId="0" borderId="1" xfId="0" applyFont="1" applyBorder="1" applyAlignment="1" applyProtection="1">
      <alignment horizontal="right"/>
    </xf>
    <xf numFmtId="167" fontId="2" fillId="0" borderId="1" xfId="0" applyNumberFormat="1" applyFont="1" applyBorder="1" applyAlignment="1" applyProtection="1">
      <alignment horizontal="center"/>
    </xf>
    <xf numFmtId="167" fontId="16" fillId="5" borderId="2" xfId="0" applyNumberFormat="1" applyFont="1" applyFill="1" applyBorder="1" applyAlignment="1" applyProtection="1">
      <alignment horizontal="center"/>
    </xf>
    <xf numFmtId="167" fontId="17" fillId="6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1" fillId="7" borderId="7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/>
    </xf>
    <xf numFmtId="167" fontId="6" fillId="0" borderId="6" xfId="0" applyNumberFormat="1" applyFont="1" applyFill="1" applyBorder="1" applyAlignment="1" applyProtection="1">
      <alignment horizontal="center" vertical="center"/>
    </xf>
    <xf numFmtId="167" fontId="6" fillId="0" borderId="6" xfId="0" applyNumberFormat="1" applyFont="1" applyBorder="1" applyAlignment="1" applyProtection="1">
      <alignment horizontal="center" vertical="center"/>
    </xf>
    <xf numFmtId="0" fontId="10" fillId="0" borderId="0" xfId="2" applyFill="1" applyProtection="1"/>
    <xf numFmtId="167" fontId="6" fillId="0" borderId="9" xfId="0" applyNumberFormat="1" applyFont="1" applyFill="1" applyBorder="1" applyAlignment="1" applyProtection="1">
      <alignment horizontal="center" vertical="center"/>
    </xf>
    <xf numFmtId="167" fontId="6" fillId="0" borderId="9" xfId="0" applyNumberFormat="1" applyFont="1" applyBorder="1" applyAlignment="1" applyProtection="1">
      <alignment horizontal="center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167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3" borderId="0" xfId="0" applyFont="1" applyFill="1" applyProtection="1">
      <protection locked="0"/>
    </xf>
    <xf numFmtId="0" fontId="4" fillId="0" borderId="0" xfId="0" applyFont="1" applyAlignment="1" applyProtection="1">
      <alignment vertical="center"/>
    </xf>
    <xf numFmtId="0" fontId="0" fillId="0" borderId="0" xfId="0" applyBorder="1" applyProtection="1"/>
    <xf numFmtId="0" fontId="4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left" vertical="top" wrapText="1"/>
    </xf>
    <xf numFmtId="49" fontId="0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49" fontId="0" fillId="0" borderId="4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right" vertical="center" wrapText="1"/>
    </xf>
    <xf numFmtId="0" fontId="2" fillId="8" borderId="0" xfId="0" applyFont="1" applyFill="1" applyAlignment="1" applyProtection="1">
      <alignment horizontal="center"/>
    </xf>
    <xf numFmtId="0" fontId="2" fillId="7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3" fillId="0" borderId="2" xfId="0" applyFont="1" applyFill="1" applyBorder="1" applyAlignment="1">
      <alignment horizontal="left" wrapText="1"/>
    </xf>
  </cellXfs>
  <cellStyles count="3">
    <cellStyle name="Rangt" xfId="2" builtinId="27"/>
    <cellStyle name="Venjulegt" xfId="0" builtinId="0"/>
    <cellStyle name="Þúsundaskiltákn" xfId="1" builtinId="3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6" tint="0.59996337778862885"/>
      </font>
    </dxf>
    <dxf>
      <font>
        <color theme="3" tint="0.79998168889431442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B6"/>
      <color rgb="FFFFFFCC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1133475</xdr:colOff>
      <xdr:row>0</xdr:row>
      <xdr:rowOff>434055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10</xdr:col>
      <xdr:colOff>642939</xdr:colOff>
      <xdr:row>18</xdr:row>
      <xdr:rowOff>9524</xdr:rowOff>
    </xdr:from>
    <xdr:to>
      <xdr:col>16</xdr:col>
      <xdr:colOff>657226</xdr:colOff>
      <xdr:row>42</xdr:row>
      <xdr:rowOff>180974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10367964" y="4205287"/>
          <a:ext cx="3929062" cy="4905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each row, in light yellow cells. Other cells are locked.</a:t>
          </a:r>
          <a:endParaRPr lang="en-GB" sz="1000"/>
        </a:p>
        <a:p>
          <a:endParaRPr lang="en-GB" sz="1000"/>
        </a:p>
        <a:p>
          <a:r>
            <a:rPr lang="en-GB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GB" sz="1000"/>
            <a:t>Purpose</a:t>
          </a:r>
          <a:r>
            <a:rPr lang="en-GB" sz="1000" baseline="0"/>
            <a:t> of travel:  With reference to the activities detailed description in the Espresso application, e.g. date and location of meetings/visits. Full description should not be repeated here. There has to be a connection between the activities described in Espresso and the proposed travel in this budget. </a:t>
          </a:r>
          <a:r>
            <a:rPr lang="en-GB" sz="1000"/>
            <a:t>Costs for </a:t>
          </a:r>
          <a:r>
            <a:rPr lang="en-GB" sz="1000">
              <a:solidFill>
                <a:srgbClr val="FF0000"/>
              </a:solidFill>
            </a:rPr>
            <a:t>domestic travel will not be approved if not clearly justified</a:t>
          </a:r>
          <a:r>
            <a:rPr lang="en-GB" sz="1000"/>
            <a:t> by indicating between which cities/town/locations the travel is and the estimated distance. </a:t>
          </a:r>
        </a:p>
        <a:p>
          <a:endParaRPr lang="en-GB" sz="1000"/>
        </a:p>
        <a:p>
          <a:r>
            <a:rPr lang="en-GB" sz="1000">
              <a:solidFill>
                <a:srgbClr val="FF0000"/>
              </a:solidFill>
            </a:rPr>
            <a:t>***</a:t>
          </a:r>
          <a:r>
            <a:rPr lang="en-GB" sz="1000"/>
            <a:t>Please note</a:t>
          </a:r>
          <a:r>
            <a:rPr lang="en-GB" sz="1000" baseline="0"/>
            <a:t> there are three types of travelling participants, for which unit costs are calculated: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 that also need to travel domestically (</a:t>
          </a:r>
          <a:r>
            <a:rPr lang="en-GB" sz="1000" baseline="0">
              <a:solidFill>
                <a:srgbClr val="FF0000"/>
              </a:solidFill>
            </a:rPr>
            <a:t>more than 500 km</a:t>
          </a:r>
          <a:r>
            <a:rPr lang="en-GB" sz="1000" baseline="0"/>
            <a:t> round trip domestically in home and/or host country)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Domestic travelers, participants from partner institution(s) in the same country as the hosting institution 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need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subsistance and travel support</a:t>
          </a:r>
          <a:r>
            <a:rPr lang="en-GB" sz="1000" baseline="0"/>
            <a:t>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r>
            <a:rPr lang="en-GB" sz="1000" baseline="0">
              <a:solidFill>
                <a:schemeClr val="tx1"/>
              </a:solidFill>
            </a:rPr>
            <a:t>Other participants can be indicated for information but no costs are calculated for their participation.</a:t>
          </a:r>
        </a:p>
      </xdr:txBody>
    </xdr:sp>
    <xdr:clientData fPrintsWithSheet="0"/>
  </xdr:twoCellAnchor>
  <xdr:twoCellAnchor>
    <xdr:from>
      <xdr:col>11</xdr:col>
      <xdr:colOff>4762</xdr:colOff>
      <xdr:row>5</xdr:row>
      <xdr:rowOff>9524</xdr:rowOff>
    </xdr:from>
    <xdr:to>
      <xdr:col>16</xdr:col>
      <xdr:colOff>657223</xdr:colOff>
      <xdr:row>17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9691687" y="1504949"/>
          <a:ext cx="3700461" cy="25908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yellow cells. </a:t>
          </a:r>
        </a:p>
        <a:p>
          <a:r>
            <a:rPr lang="en-GB" sz="1000" baseline="0"/>
            <a:t>Other cells are locked.</a:t>
          </a:r>
        </a:p>
        <a:p>
          <a:r>
            <a:rPr lang="en-GB" sz="1000"/>
            <a:t>Please note that </a:t>
          </a:r>
          <a:r>
            <a:rPr lang="en-GB" sz="1000" b="1"/>
            <a:t>grant for</a:t>
          </a:r>
          <a:r>
            <a:rPr lang="en-GB" sz="1000" b="1" baseline="0"/>
            <a:t> organisational support</a:t>
          </a:r>
          <a:r>
            <a:rPr lang="en-GB" sz="1000" b="1"/>
            <a:t> is not applicable for network meetings</a:t>
          </a:r>
          <a:r>
            <a:rPr lang="en-GB" sz="1000" b="0"/>
            <a:t>.</a:t>
          </a:r>
        </a:p>
        <a:p>
          <a:r>
            <a:rPr lang="en-GB" sz="1000"/>
            <a:t>Unit</a:t>
          </a:r>
          <a:r>
            <a:rPr lang="en-GB" sz="1000" baseline="0"/>
            <a:t> rates are on the sheet: Unit costs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 b="1">
              <a:solidFill>
                <a:sysClr val="windowText" lastClr="000000"/>
              </a:solidFill>
            </a:rPr>
            <a:t>For</a:t>
          </a:r>
          <a:r>
            <a:rPr lang="en-GB" sz="1000" b="1" baseline="0">
              <a:solidFill>
                <a:sysClr val="windowText" lastClr="000000"/>
              </a:solidFill>
            </a:rPr>
            <a:t> projects</a:t>
          </a:r>
          <a:r>
            <a:rPr lang="en-GB" sz="1000" b="1">
              <a:solidFill>
                <a:sysClr val="windowText" lastClr="000000"/>
              </a:solidFill>
            </a:rPr>
            <a:t>: </a:t>
          </a:r>
          <a:r>
            <a:rPr lang="en-GB" sz="1000">
              <a:solidFill>
                <a:sysClr val="windowText" lastClr="000000"/>
              </a:solidFill>
            </a:rPr>
            <a:t>The division into Organisational support, Travel &amp; subsistence should be used in the Espresso application but the allocated grant may be used freely between different cost items based on real costs.</a:t>
          </a:r>
        </a:p>
        <a:p>
          <a:endParaRPr lang="en-GB" sz="1000">
            <a:solidFill>
              <a:sysClr val="windowText" lastClr="000000"/>
            </a:solidFill>
          </a:endParaRPr>
        </a:p>
        <a:p>
          <a:r>
            <a:rPr lang="en-GB" sz="1000">
              <a:solidFill>
                <a:srgbClr val="FF0000"/>
              </a:solidFill>
            </a:rPr>
            <a:t>*</a:t>
          </a:r>
          <a:r>
            <a:rPr lang="en-GB" sz="1000" b="0">
              <a:solidFill>
                <a:sysClr val="windowText" lastClr="000000"/>
              </a:solidFill>
            </a:rPr>
            <a:t>The </a:t>
          </a:r>
          <a:r>
            <a:rPr lang="en-GB" sz="1000" b="1">
              <a:solidFill>
                <a:sysClr val="windowText" lastClr="000000"/>
              </a:solidFill>
            </a:rPr>
            <a:t>used/applied amounts in Espresso </a:t>
          </a:r>
          <a:r>
            <a:rPr lang="en-GB" sz="1000" b="0">
              <a:solidFill>
                <a:sysClr val="windowText" lastClr="000000"/>
              </a:solidFill>
            </a:rPr>
            <a:t>should in most cases be identical, as instructed in Espresso and the handbook, but they </a:t>
          </a:r>
          <a:r>
            <a:rPr lang="en-GB" sz="1000" b="1">
              <a:solidFill>
                <a:sysClr val="windowText" lastClr="000000"/>
              </a:solidFill>
            </a:rPr>
            <a:t>may be lower</a:t>
          </a:r>
          <a:r>
            <a:rPr lang="en-GB" sz="1000" b="0">
              <a:solidFill>
                <a:sysClr val="windowText" lastClr="000000"/>
              </a:solidFill>
            </a:rPr>
            <a:t> if preferred by the applicant. In any case, the applied amounts in Espresso must not be higher than the calculated amount in the budget model.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</xdr:row>
      <xdr:rowOff>47625</xdr:rowOff>
    </xdr:from>
    <xdr:to>
      <xdr:col>5</xdr:col>
      <xdr:colOff>76200</xdr:colOff>
      <xdr:row>5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8E565-65F3-43D4-AE9E-FE8EF245E316}"/>
            </a:ext>
          </a:extLst>
        </xdr:cNvPr>
        <xdr:cNvSpPr txBox="1"/>
      </xdr:nvSpPr>
      <xdr:spPr>
        <a:xfrm>
          <a:off x="4210050" y="676275"/>
          <a:ext cx="2990850" cy="4667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 note that grant for organisation is not applicable for network</a:t>
          </a:r>
          <a:r>
            <a:rPr lang="en-GB" sz="1100" baseline="0"/>
            <a:t> meetings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A1:S119"/>
  <sheetViews>
    <sheetView showGridLines="0" tabSelected="1" topLeftCell="A4" zoomScaleNormal="100" zoomScaleSheetLayoutView="100" workbookViewId="0">
      <selection activeCell="I16" sqref="I16"/>
    </sheetView>
  </sheetViews>
  <sheetFormatPr defaultColWidth="9.1328125" defaultRowHeight="14.25" x14ac:dyDescent="0.45"/>
  <cols>
    <col min="1" max="1" width="2" style="24" customWidth="1"/>
    <col min="2" max="2" width="7.265625" style="24" customWidth="1"/>
    <col min="3" max="3" width="52.265625" style="24" customWidth="1"/>
    <col min="4" max="5" width="11.73046875" style="24" customWidth="1"/>
    <col min="6" max="7" width="8.86328125" style="24" customWidth="1"/>
    <col min="8" max="10" width="11.1328125" style="24" customWidth="1"/>
    <col min="11" max="16" width="9.1328125" style="24"/>
    <col min="17" max="17" width="10.1328125" style="24" customWidth="1"/>
    <col min="18" max="16384" width="9.1328125" style="24"/>
  </cols>
  <sheetData>
    <row r="1" spans="1:17" ht="45" customHeight="1" x14ac:dyDescent="0.45">
      <c r="E1" s="75" t="s">
        <v>48</v>
      </c>
      <c r="F1" s="75"/>
      <c r="G1" s="75"/>
      <c r="H1" s="75"/>
      <c r="I1" s="75"/>
      <c r="J1" s="75"/>
    </row>
    <row r="2" spans="1:17" x14ac:dyDescent="0.45">
      <c r="L2" s="78" t="s">
        <v>38</v>
      </c>
      <c r="M2" s="78"/>
      <c r="N2" s="78"/>
      <c r="O2" s="78"/>
      <c r="P2" s="78"/>
      <c r="Q2" s="78"/>
    </row>
    <row r="3" spans="1:17" ht="15.75" x14ac:dyDescent="0.5">
      <c r="B3" s="77" t="s">
        <v>43</v>
      </c>
      <c r="C3" s="77"/>
      <c r="D3" s="77"/>
      <c r="E3" s="77"/>
      <c r="F3" s="77"/>
      <c r="G3" s="77"/>
      <c r="H3" s="77"/>
      <c r="I3" s="77"/>
      <c r="J3" s="77"/>
      <c r="K3" s="25"/>
      <c r="L3" s="79" t="s">
        <v>39</v>
      </c>
      <c r="M3" s="79"/>
      <c r="N3" s="79"/>
      <c r="O3" s="79"/>
      <c r="P3" s="79"/>
      <c r="Q3" s="79"/>
    </row>
    <row r="4" spans="1:17" ht="15.75" x14ac:dyDescent="0.5">
      <c r="A4" s="26"/>
      <c r="B4" s="27"/>
      <c r="C4" s="27"/>
      <c r="D4" s="27"/>
      <c r="E4" s="25"/>
      <c r="F4" s="26"/>
      <c r="G4" s="26"/>
      <c r="H4" s="26"/>
      <c r="I4" s="25"/>
      <c r="L4" s="76" t="s">
        <v>47</v>
      </c>
      <c r="M4" s="76"/>
      <c r="N4" s="76"/>
      <c r="O4" s="76"/>
      <c r="P4" s="76"/>
      <c r="Q4" s="76"/>
    </row>
    <row r="5" spans="1:17" ht="26.25" customHeight="1" thickBot="1" x14ac:dyDescent="0.5">
      <c r="C5" s="28" t="s">
        <v>42</v>
      </c>
      <c r="D5" s="29"/>
      <c r="E5" s="29"/>
      <c r="I5" s="29"/>
    </row>
    <row r="6" spans="1:17" ht="15" customHeight="1" x14ac:dyDescent="0.45">
      <c r="C6" s="30" t="s">
        <v>51</v>
      </c>
      <c r="D6" s="71"/>
      <c r="E6" s="71"/>
      <c r="F6" s="71"/>
      <c r="G6" s="71"/>
      <c r="H6" s="31" t="s">
        <v>45</v>
      </c>
      <c r="I6" s="32"/>
    </row>
    <row r="7" spans="1:17" x14ac:dyDescent="0.45">
      <c r="C7" s="33" t="s">
        <v>18</v>
      </c>
      <c r="D7" s="72" t="s">
        <v>20</v>
      </c>
      <c r="E7" s="72"/>
      <c r="F7" s="72"/>
      <c r="G7" s="72"/>
      <c r="H7" s="31"/>
      <c r="I7" s="34"/>
    </row>
    <row r="8" spans="1:17" x14ac:dyDescent="0.45">
      <c r="C8" s="35" t="s">
        <v>24</v>
      </c>
      <c r="D8" s="73"/>
      <c r="E8" s="73"/>
      <c r="F8" s="73"/>
      <c r="G8" s="73"/>
      <c r="H8" s="31" t="s">
        <v>41</v>
      </c>
      <c r="I8" s="32"/>
    </row>
    <row r="9" spans="1:17" ht="15" customHeight="1" x14ac:dyDescent="0.45">
      <c r="C9" s="35" t="s">
        <v>25</v>
      </c>
      <c r="D9" s="73" t="s">
        <v>23</v>
      </c>
      <c r="E9" s="73"/>
      <c r="F9" s="73"/>
      <c r="G9" s="73"/>
      <c r="H9" s="31" t="s">
        <v>26</v>
      </c>
      <c r="I9" s="32"/>
    </row>
    <row r="10" spans="1:17" ht="14.65" thickBot="1" x14ac:dyDescent="0.5">
      <c r="C10" s="36" t="s">
        <v>19</v>
      </c>
      <c r="D10" s="74"/>
      <c r="E10" s="74"/>
      <c r="F10" s="74"/>
      <c r="G10" s="74"/>
      <c r="I10" s="34"/>
    </row>
    <row r="11" spans="1:17" ht="23.25" customHeight="1" x14ac:dyDescent="0.45">
      <c r="C11" s="37"/>
      <c r="D11" s="38"/>
      <c r="E11" s="39"/>
      <c r="G11" s="40"/>
      <c r="H11" s="41"/>
      <c r="I11" s="34"/>
    </row>
    <row r="12" spans="1:17" ht="18" x14ac:dyDescent="0.55000000000000004">
      <c r="C12" s="69" t="s">
        <v>40</v>
      </c>
      <c r="D12" s="69"/>
    </row>
    <row r="13" spans="1:17" ht="15.75" customHeight="1" thickBot="1" x14ac:dyDescent="0.5">
      <c r="C13" s="70" t="s">
        <v>57</v>
      </c>
      <c r="D13" s="70"/>
    </row>
    <row r="14" spans="1:17" x14ac:dyDescent="0.45">
      <c r="C14" s="42" t="s">
        <v>54</v>
      </c>
      <c r="D14" s="43">
        <f>IF(Activity!D7="Network meeting(s)", 0, 'listar-fela'!A22)</f>
        <v>0</v>
      </c>
      <c r="E14" s="44" t="str">
        <f>IF(D7="Network meeting", "Not applicable for network meetings", "")</f>
        <v/>
      </c>
    </row>
    <row r="15" spans="1:17" x14ac:dyDescent="0.45">
      <c r="C15" s="42" t="s">
        <v>55</v>
      </c>
      <c r="D15" s="43">
        <f>SUM(H20:J99)</f>
        <v>0</v>
      </c>
      <c r="E15" s="45"/>
      <c r="F15" s="46"/>
    </row>
    <row r="16" spans="1:17" ht="14.65" thickBot="1" x14ac:dyDescent="0.5">
      <c r="C16" s="47" t="s">
        <v>56</v>
      </c>
      <c r="D16" s="48">
        <f>SUM(D14:D15)</f>
        <v>0</v>
      </c>
    </row>
    <row r="17" spans="2:19" ht="21.75" customHeight="1" x14ac:dyDescent="0.45"/>
    <row r="18" spans="2:19" ht="18.399999999999999" thickBot="1" x14ac:dyDescent="0.5">
      <c r="C18" s="67" t="s">
        <v>34</v>
      </c>
      <c r="H18" s="49">
        <f>SUM(H20:H69)</f>
        <v>0</v>
      </c>
      <c r="I18" s="49">
        <f>SUM(I20:I69)</f>
        <v>0</v>
      </c>
      <c r="J18" s="50">
        <f>SUM(J20:J69)</f>
        <v>0</v>
      </c>
      <c r="L18" s="68"/>
      <c r="M18" s="68"/>
      <c r="N18" s="68"/>
      <c r="O18" s="68"/>
      <c r="P18" s="68"/>
      <c r="Q18" s="68"/>
      <c r="R18" s="68"/>
    </row>
    <row r="19" spans="2:19" s="51" customFormat="1" ht="45" customHeight="1" x14ac:dyDescent="0.45">
      <c r="B19" s="52" t="s">
        <v>37</v>
      </c>
      <c r="C19" s="53" t="s">
        <v>53</v>
      </c>
      <c r="D19" s="53" t="s">
        <v>32</v>
      </c>
      <c r="E19" s="53" t="s">
        <v>31</v>
      </c>
      <c r="F19" s="53" t="s">
        <v>52</v>
      </c>
      <c r="G19" s="53" t="s">
        <v>44</v>
      </c>
      <c r="H19" s="54" t="s">
        <v>30</v>
      </c>
      <c r="I19" s="55" t="s">
        <v>49</v>
      </c>
      <c r="J19" s="56" t="s">
        <v>33</v>
      </c>
      <c r="M19" s="24"/>
      <c r="O19" s="24"/>
      <c r="Q19" s="24"/>
      <c r="S19" s="24"/>
    </row>
    <row r="20" spans="2:19" x14ac:dyDescent="0.45">
      <c r="B20" s="57">
        <v>1</v>
      </c>
      <c r="C20" s="20"/>
      <c r="D20" s="21"/>
      <c r="E20" s="21"/>
      <c r="F20" s="21"/>
      <c r="G20" s="21"/>
      <c r="H20" s="58">
        <f>IFERROR(G20*IF(D20&lt;&gt;E20,(IF(VLOOKUP(D20,'Unit costs'!$B$11:$C$21,2,FALSE)&gt;=VLOOKUP(E20,'Unit costs'!$B$11:$C$21,2,FALSE),VLOOKUP(D20,'Unit costs'!$B$11:$C$21,2,FALSE),VLOOKUP(E20,'Unit costs'!$B$11:$C$21,2,FALSE))),0)," ")</f>
        <v>0</v>
      </c>
      <c r="I20" s="59">
        <f>IF(D20=E20,0,G20*IF($F20='Unit costs'!$B$24,'Unit costs'!$C$24,'Unit costs'!$C$25))</f>
        <v>0</v>
      </c>
      <c r="J20" s="59">
        <f>IF(D20=E20,G20*IF($F20='Unit costs'!$B$24,'Unit costs'!$C$30,'Unit costs'!$C$25),0)</f>
        <v>0</v>
      </c>
    </row>
    <row r="21" spans="2:19" x14ac:dyDescent="0.45">
      <c r="B21" s="57">
        <v>2</v>
      </c>
      <c r="C21" s="20"/>
      <c r="D21" s="21"/>
      <c r="E21" s="21"/>
      <c r="F21" s="21"/>
      <c r="G21" s="21"/>
      <c r="H21" s="58">
        <f>IFERROR(G21*IF(D21&lt;&gt;E21,(IF(VLOOKUP(D21,'Unit costs'!$B$11:$C$21,2,FALSE)&gt;=VLOOKUP(E21,'Unit costs'!$B$11:$C$21,2,FALSE),VLOOKUP(D21,'Unit costs'!$B$11:$C$21,2,FALSE),VLOOKUP(E21,'Unit costs'!$B$11:$C$21,2,FALSE))),0)," ")</f>
        <v>0</v>
      </c>
      <c r="I21" s="59">
        <f>IF(D21=E21,0,G21*IF($F21='Unit costs'!$B$24,'Unit costs'!$C$24,'Unit costs'!$C$25))</f>
        <v>0</v>
      </c>
      <c r="J21" s="59">
        <f>IF(D21=E21,G21*IF($F21='Unit costs'!$B$24,'Unit costs'!$C$30,'Unit costs'!$C$25),0)</f>
        <v>0</v>
      </c>
    </row>
    <row r="22" spans="2:19" x14ac:dyDescent="0.45">
      <c r="B22" s="57">
        <v>3</v>
      </c>
      <c r="C22" s="20"/>
      <c r="D22" s="21"/>
      <c r="E22" s="21"/>
      <c r="F22" s="21"/>
      <c r="G22" s="21"/>
      <c r="H22" s="58">
        <f>IFERROR(G22*IF(D22&lt;&gt;E22,(IF(VLOOKUP(D22,'Unit costs'!$B$11:$C$21,2,FALSE)&gt;=VLOOKUP(E22,'Unit costs'!$B$11:$C$21,2,FALSE),VLOOKUP(D22,'Unit costs'!$B$11:$C$21,2,FALSE),VLOOKUP(E22,'Unit costs'!$B$11:$C$21,2,FALSE))),0)," ")</f>
        <v>0</v>
      </c>
      <c r="I22" s="59">
        <f>IF(D22=E22,0,G22*IF($F22='Unit costs'!$B$24,'Unit costs'!$C$24,'Unit costs'!$C$25))</f>
        <v>0</v>
      </c>
      <c r="J22" s="59">
        <f>IF(D22=E22,G22*IF($F22='Unit costs'!$B$24,'Unit costs'!$C$30,'Unit costs'!$C$25),0)</f>
        <v>0</v>
      </c>
    </row>
    <row r="23" spans="2:19" x14ac:dyDescent="0.45">
      <c r="B23" s="57">
        <v>4</v>
      </c>
      <c r="C23" s="20"/>
      <c r="D23" s="21"/>
      <c r="E23" s="21"/>
      <c r="F23" s="21"/>
      <c r="G23" s="21"/>
      <c r="H23" s="58">
        <f>IFERROR(G23*IF(D23&lt;&gt;E23,(IF(VLOOKUP(D23,'Unit costs'!$B$11:$C$21,2,FALSE)&gt;=VLOOKUP(E23,'Unit costs'!$B$11:$C$21,2,FALSE),VLOOKUP(D23,'Unit costs'!$B$11:$C$21,2,FALSE),VLOOKUP(E23,'Unit costs'!$B$11:$C$21,2,FALSE))),0)," ")</f>
        <v>0</v>
      </c>
      <c r="I23" s="59">
        <f>IF(D23=E23,0,G23*IF($F23='Unit costs'!$B$24,'Unit costs'!$C$24,'Unit costs'!$C$25))</f>
        <v>0</v>
      </c>
      <c r="J23" s="59">
        <f>IF(D23=E23,G23*IF($F23='Unit costs'!$B$24,'Unit costs'!$C$30,'Unit costs'!$C$25),0)</f>
        <v>0</v>
      </c>
    </row>
    <row r="24" spans="2:19" x14ac:dyDescent="0.45">
      <c r="B24" s="57">
        <v>5</v>
      </c>
      <c r="C24" s="20"/>
      <c r="D24" s="21"/>
      <c r="E24" s="21"/>
      <c r="F24" s="21"/>
      <c r="G24" s="21"/>
      <c r="H24" s="58">
        <f>IFERROR(G24*IF(D24&lt;&gt;E24,(IF(VLOOKUP(D24,'Unit costs'!$B$11:$C$21,2,FALSE)&gt;=VLOOKUP(E24,'Unit costs'!$B$11:$C$21,2,FALSE),VLOOKUP(D24,'Unit costs'!$B$11:$C$21,2,FALSE),VLOOKUP(E24,'Unit costs'!$B$11:$C$21,2,FALSE))),0)," ")</f>
        <v>0</v>
      </c>
      <c r="I24" s="59">
        <f>IF(D24=E24,0,G24*IF($F24='Unit costs'!$B$24,'Unit costs'!$C$24,'Unit costs'!$C$25))</f>
        <v>0</v>
      </c>
      <c r="J24" s="59">
        <f>IF(D24=E24,G24*IF($F24='Unit costs'!$B$24,'Unit costs'!$C$30,'Unit costs'!$C$25),0)</f>
        <v>0</v>
      </c>
    </row>
    <row r="25" spans="2:19" x14ac:dyDescent="0.45">
      <c r="B25" s="57">
        <v>6</v>
      </c>
      <c r="C25" s="20"/>
      <c r="D25" s="21"/>
      <c r="E25" s="21"/>
      <c r="F25" s="21"/>
      <c r="G25" s="21"/>
      <c r="H25" s="58">
        <f>IFERROR(G25*IF(D25&lt;&gt;E25,(IF(VLOOKUP(D25,'Unit costs'!$B$11:$C$21,2,FALSE)&gt;=VLOOKUP(E25,'Unit costs'!$B$11:$C$21,2,FALSE),VLOOKUP(D25,'Unit costs'!$B$11:$C$21,2,FALSE),VLOOKUP(E25,'Unit costs'!$B$11:$C$21,2,FALSE))),0)," ")</f>
        <v>0</v>
      </c>
      <c r="I25" s="59">
        <f>IF(D25=E25,0,G25*IF($F25='Unit costs'!$B$24,'Unit costs'!$C$24,'Unit costs'!$C$25))</f>
        <v>0</v>
      </c>
      <c r="J25" s="59">
        <f>IF(D25=E25,G25*IF($F25='Unit costs'!$B$24,'Unit costs'!$C$30,'Unit costs'!$C$25),0)</f>
        <v>0</v>
      </c>
    </row>
    <row r="26" spans="2:19" x14ac:dyDescent="0.45">
      <c r="B26" s="57">
        <v>7</v>
      </c>
      <c r="C26" s="20"/>
      <c r="D26" s="21"/>
      <c r="E26" s="21"/>
      <c r="F26" s="21"/>
      <c r="G26" s="21"/>
      <c r="H26" s="58">
        <f>IFERROR(G26*IF(D26&lt;&gt;E26,(IF(VLOOKUP(D26,'Unit costs'!$B$11:$C$21,2,FALSE)&gt;=VLOOKUP(E26,'Unit costs'!$B$11:$C$21,2,FALSE),VLOOKUP(D26,'Unit costs'!$B$11:$C$21,2,FALSE),VLOOKUP(E26,'Unit costs'!$B$11:$C$21,2,FALSE))),0)," ")</f>
        <v>0</v>
      </c>
      <c r="I26" s="59">
        <f>IF(D26=E26,0,G26*IF($F26='Unit costs'!$B$24,'Unit costs'!$C$24,'Unit costs'!$C$25))</f>
        <v>0</v>
      </c>
      <c r="J26" s="59">
        <f>IF(D26=E26,G26*IF($F26='Unit costs'!$B$24,'Unit costs'!$C$30,'Unit costs'!$C$25),0)</f>
        <v>0</v>
      </c>
    </row>
    <row r="27" spans="2:19" x14ac:dyDescent="0.45">
      <c r="B27" s="57">
        <v>8</v>
      </c>
      <c r="C27" s="20"/>
      <c r="D27" s="21"/>
      <c r="E27" s="21"/>
      <c r="F27" s="21"/>
      <c r="G27" s="21"/>
      <c r="H27" s="58">
        <f>IFERROR(G27*IF(D27&lt;&gt;E27,(IF(VLOOKUP(D27,'Unit costs'!$B$11:$C$21,2,FALSE)&gt;=VLOOKUP(E27,'Unit costs'!$B$11:$C$21,2,FALSE),VLOOKUP(D27,'Unit costs'!$B$11:$C$21,2,FALSE),VLOOKUP(E27,'Unit costs'!$B$11:$C$21,2,FALSE))),0)," ")</f>
        <v>0</v>
      </c>
      <c r="I27" s="59">
        <f>IF(D27=E27,0,G27*IF($F27='Unit costs'!$B$24,'Unit costs'!$C$24,'Unit costs'!$C$25))</f>
        <v>0</v>
      </c>
      <c r="J27" s="59">
        <f>IF(D27=E27,G27*IF($F27='Unit costs'!$B$24,'Unit costs'!$C$30,'Unit costs'!$C$25),0)</f>
        <v>0</v>
      </c>
    </row>
    <row r="28" spans="2:19" x14ac:dyDescent="0.45">
      <c r="B28" s="57">
        <v>9</v>
      </c>
      <c r="C28" s="20"/>
      <c r="D28" s="21"/>
      <c r="E28" s="21"/>
      <c r="F28" s="21"/>
      <c r="G28" s="21"/>
      <c r="H28" s="58">
        <f>IFERROR(G28*IF(D28&lt;&gt;E28,(IF(VLOOKUP(D28,'Unit costs'!$B$11:$C$21,2,FALSE)&gt;=VLOOKUP(E28,'Unit costs'!$B$11:$C$21,2,FALSE),VLOOKUP(D28,'Unit costs'!$B$11:$C$21,2,FALSE),VLOOKUP(E28,'Unit costs'!$B$11:$C$21,2,FALSE))),0)," ")</f>
        <v>0</v>
      </c>
      <c r="I28" s="59">
        <f>IF(D28=E28,0,G28*IF($F28='Unit costs'!$B$24,'Unit costs'!$C$24,'Unit costs'!$C$25))</f>
        <v>0</v>
      </c>
      <c r="J28" s="59">
        <f>IF(D28=E28,G28*IF($F28='Unit costs'!$B$24,'Unit costs'!$C$30,'Unit costs'!$C$25),0)</f>
        <v>0</v>
      </c>
    </row>
    <row r="29" spans="2:19" x14ac:dyDescent="0.45">
      <c r="B29" s="57">
        <v>10</v>
      </c>
      <c r="C29" s="20"/>
      <c r="D29" s="21"/>
      <c r="E29" s="21"/>
      <c r="F29" s="21"/>
      <c r="G29" s="21"/>
      <c r="H29" s="58">
        <f>IFERROR(G29*IF(D29&lt;&gt;E29,(IF(VLOOKUP(D29,'Unit costs'!$B$11:$C$21,2,FALSE)&gt;=VLOOKUP(E29,'Unit costs'!$B$11:$C$21,2,FALSE),VLOOKUP(D29,'Unit costs'!$B$11:$C$21,2,FALSE),VLOOKUP(E29,'Unit costs'!$B$11:$C$21,2,FALSE))),0)," ")</f>
        <v>0</v>
      </c>
      <c r="I29" s="59">
        <f>IF(D29=E29,0,G29*IF($F29='Unit costs'!$B$24,'Unit costs'!$C$24,'Unit costs'!$C$25))</f>
        <v>0</v>
      </c>
      <c r="J29" s="59">
        <f>IF(D29=E29,G29*IF($F29='Unit costs'!$B$24,'Unit costs'!$C$30,'Unit costs'!$C$25),0)</f>
        <v>0</v>
      </c>
    </row>
    <row r="30" spans="2:19" x14ac:dyDescent="0.45">
      <c r="B30" s="57">
        <v>11</v>
      </c>
      <c r="C30" s="20"/>
      <c r="D30" s="21"/>
      <c r="E30" s="21"/>
      <c r="F30" s="21"/>
      <c r="G30" s="21"/>
      <c r="H30" s="58">
        <f>IFERROR(G30*IF(D30&lt;&gt;E30,(IF(VLOOKUP(D30,'Unit costs'!$B$11:$C$21,2,FALSE)&gt;=VLOOKUP(E30,'Unit costs'!$B$11:$C$21,2,FALSE),VLOOKUP(D30,'Unit costs'!$B$11:$C$21,2,FALSE),VLOOKUP(E30,'Unit costs'!$B$11:$C$21,2,FALSE))),0)," ")</f>
        <v>0</v>
      </c>
      <c r="I30" s="59">
        <f>IF(D30=E30,0,G30*IF($F30='Unit costs'!$B$24,'Unit costs'!$C$24,'Unit costs'!$C$25))</f>
        <v>0</v>
      </c>
      <c r="J30" s="59">
        <f>IF(D30=E30,G30*IF($F30='Unit costs'!$B$24,'Unit costs'!$C$30,'Unit costs'!$C$25),0)</f>
        <v>0</v>
      </c>
    </row>
    <row r="31" spans="2:19" x14ac:dyDescent="0.45">
      <c r="B31" s="57">
        <v>12</v>
      </c>
      <c r="C31" s="20"/>
      <c r="D31" s="21"/>
      <c r="E31" s="21"/>
      <c r="F31" s="21"/>
      <c r="G31" s="21"/>
      <c r="H31" s="58">
        <f>IFERROR(G31*IF(D31&lt;&gt;E31,(IF(VLOOKUP(D31,'Unit costs'!$B$11:$C$21,2,FALSE)&gt;=VLOOKUP(E31,'Unit costs'!$B$11:$C$21,2,FALSE),VLOOKUP(D31,'Unit costs'!$B$11:$C$21,2,FALSE),VLOOKUP(E31,'Unit costs'!$B$11:$C$21,2,FALSE))),0)," ")</f>
        <v>0</v>
      </c>
      <c r="I31" s="59">
        <f>IF(D31=E31,0,G31*IF($F31='Unit costs'!$B$24,'Unit costs'!$C$24,'Unit costs'!$C$25))</f>
        <v>0</v>
      </c>
      <c r="J31" s="59">
        <f>IF(D31=E31,G31*IF($F31='Unit costs'!$B$24,'Unit costs'!$C$30,'Unit costs'!$C$25),0)</f>
        <v>0</v>
      </c>
    </row>
    <row r="32" spans="2:19" x14ac:dyDescent="0.45">
      <c r="B32" s="57">
        <v>13</v>
      </c>
      <c r="C32" s="20"/>
      <c r="D32" s="21"/>
      <c r="E32" s="21"/>
      <c r="F32" s="21"/>
      <c r="G32" s="21"/>
      <c r="H32" s="58">
        <f>IFERROR(G32*IF(D32&lt;&gt;E32,(IF(VLOOKUP(D32,'Unit costs'!$B$11:$C$21,2,FALSE)&gt;=VLOOKUP(E32,'Unit costs'!$B$11:$C$21,2,FALSE),VLOOKUP(D32,'Unit costs'!$B$11:$C$21,2,FALSE),VLOOKUP(E32,'Unit costs'!$B$11:$C$21,2,FALSE))),0)," ")</f>
        <v>0</v>
      </c>
      <c r="I32" s="59">
        <f>IF(D32=E32,0,G32*IF($F32='Unit costs'!$B$24,'Unit costs'!$C$24,'Unit costs'!$C$25))</f>
        <v>0</v>
      </c>
      <c r="J32" s="59">
        <f>IF(D32=E32,G32*IF($F32='Unit costs'!$B$24,'Unit costs'!$C$30,'Unit costs'!$C$25),0)</f>
        <v>0</v>
      </c>
      <c r="M32" s="60"/>
    </row>
    <row r="33" spans="2:10" x14ac:dyDescent="0.45">
      <c r="B33" s="57">
        <v>14</v>
      </c>
      <c r="C33" s="20"/>
      <c r="D33" s="21"/>
      <c r="E33" s="21"/>
      <c r="F33" s="21"/>
      <c r="G33" s="21"/>
      <c r="H33" s="58">
        <f>IFERROR(G33*IF(D33&lt;&gt;E33,(IF(VLOOKUP(D33,'Unit costs'!$B$11:$C$21,2,FALSE)&gt;=VLOOKUP(E33,'Unit costs'!$B$11:$C$21,2,FALSE),VLOOKUP(D33,'Unit costs'!$B$11:$C$21,2,FALSE),VLOOKUP(E33,'Unit costs'!$B$11:$C$21,2,FALSE))),0)," ")</f>
        <v>0</v>
      </c>
      <c r="I33" s="59">
        <f>IF(D33=E33,0,G33*IF($F33='Unit costs'!$B$24,'Unit costs'!$C$24,'Unit costs'!$C$25))</f>
        <v>0</v>
      </c>
      <c r="J33" s="59">
        <f>IF(D33=E33,G33*IF($F33='Unit costs'!$B$24,'Unit costs'!$C$30,'Unit costs'!$C$25),0)</f>
        <v>0</v>
      </c>
    </row>
    <row r="34" spans="2:10" x14ac:dyDescent="0.45">
      <c r="B34" s="57">
        <v>15</v>
      </c>
      <c r="C34" s="20"/>
      <c r="D34" s="21"/>
      <c r="E34" s="21"/>
      <c r="F34" s="21"/>
      <c r="G34" s="21"/>
      <c r="H34" s="58">
        <f>IFERROR(G34*IF(D34&lt;&gt;E34,(IF(VLOOKUP(D34,'Unit costs'!$B$11:$C$21,2,FALSE)&gt;=VLOOKUP(E34,'Unit costs'!$B$11:$C$21,2,FALSE),VLOOKUP(D34,'Unit costs'!$B$11:$C$21,2,FALSE),VLOOKUP(E34,'Unit costs'!$B$11:$C$21,2,FALSE))),0)," ")</f>
        <v>0</v>
      </c>
      <c r="I34" s="59">
        <f>IF(D34=E34,0,G34*IF($F34='Unit costs'!$B$24,'Unit costs'!$C$24,'Unit costs'!$C$25))</f>
        <v>0</v>
      </c>
      <c r="J34" s="59">
        <f>IF(D34=E34,G34*IF($F34='Unit costs'!$B$24,'Unit costs'!$C$30,'Unit costs'!$C$25),0)</f>
        <v>0</v>
      </c>
    </row>
    <row r="35" spans="2:10" x14ac:dyDescent="0.45">
      <c r="B35" s="57">
        <v>16</v>
      </c>
      <c r="C35" s="20"/>
      <c r="D35" s="21"/>
      <c r="E35" s="21"/>
      <c r="F35" s="21"/>
      <c r="G35" s="21"/>
      <c r="H35" s="58">
        <f>IFERROR(G35*IF(D35&lt;&gt;E35,(IF(VLOOKUP(D35,'Unit costs'!$B$11:$C$21,2,FALSE)&gt;=VLOOKUP(E35,'Unit costs'!$B$11:$C$21,2,FALSE),VLOOKUP(D35,'Unit costs'!$B$11:$C$21,2,FALSE),VLOOKUP(E35,'Unit costs'!$B$11:$C$21,2,FALSE))),0)," ")</f>
        <v>0</v>
      </c>
      <c r="I35" s="59">
        <f>IF(D35=E35,0,G35*IF($F35='Unit costs'!$B$24,'Unit costs'!$C$24,'Unit costs'!$C$25))</f>
        <v>0</v>
      </c>
      <c r="J35" s="59">
        <f>IF(D35=E35,G35*IF($F35='Unit costs'!$B$24,'Unit costs'!$C$30,'Unit costs'!$C$25),0)</f>
        <v>0</v>
      </c>
    </row>
    <row r="36" spans="2:10" x14ac:dyDescent="0.45">
      <c r="B36" s="57">
        <v>17</v>
      </c>
      <c r="C36" s="20"/>
      <c r="D36" s="21"/>
      <c r="E36" s="21"/>
      <c r="F36" s="21"/>
      <c r="G36" s="21"/>
      <c r="H36" s="58">
        <f>IFERROR(G36*IF(D36&lt;&gt;E36,(IF(VLOOKUP(D36,'Unit costs'!$B$11:$C$21,2,FALSE)&gt;=VLOOKUP(E36,'Unit costs'!$B$11:$C$21,2,FALSE),VLOOKUP(D36,'Unit costs'!$B$11:$C$21,2,FALSE),VLOOKUP(E36,'Unit costs'!$B$11:$C$21,2,FALSE))),0)," ")</f>
        <v>0</v>
      </c>
      <c r="I36" s="59">
        <f>IF(D36=E36,0,G36*IF($F36='Unit costs'!$B$24,'Unit costs'!$C$24,'Unit costs'!$C$25))</f>
        <v>0</v>
      </c>
      <c r="J36" s="59">
        <f>IF(D36=E36,G36*IF($F36='Unit costs'!$B$24,'Unit costs'!$C$30,'Unit costs'!$C$25),0)</f>
        <v>0</v>
      </c>
    </row>
    <row r="37" spans="2:10" x14ac:dyDescent="0.45">
      <c r="B37" s="57">
        <v>18</v>
      </c>
      <c r="C37" s="20"/>
      <c r="D37" s="21"/>
      <c r="E37" s="21"/>
      <c r="F37" s="21"/>
      <c r="G37" s="21"/>
      <c r="H37" s="58">
        <f>IFERROR(G37*IF(D37&lt;&gt;E37,(IF(VLOOKUP(D37,'Unit costs'!$B$11:$C$21,2,FALSE)&gt;=VLOOKUP(E37,'Unit costs'!$B$11:$C$21,2,FALSE),VLOOKUP(D37,'Unit costs'!$B$11:$C$21,2,FALSE),VLOOKUP(E37,'Unit costs'!$B$11:$C$21,2,FALSE))),0)," ")</f>
        <v>0</v>
      </c>
      <c r="I37" s="59">
        <f>IF(D37=E37,0,G37*IF($F37='Unit costs'!$B$24,'Unit costs'!$C$24,'Unit costs'!$C$25))</f>
        <v>0</v>
      </c>
      <c r="J37" s="59">
        <f>IF(D37=E37,G37*IF($F37='Unit costs'!$B$24,'Unit costs'!$C$30,'Unit costs'!$C$25),0)</f>
        <v>0</v>
      </c>
    </row>
    <row r="38" spans="2:10" x14ac:dyDescent="0.45">
      <c r="B38" s="57">
        <v>19</v>
      </c>
      <c r="C38" s="20"/>
      <c r="D38" s="21"/>
      <c r="E38" s="21"/>
      <c r="F38" s="21"/>
      <c r="G38" s="21"/>
      <c r="H38" s="58">
        <f>IFERROR(G38*IF(D38&lt;&gt;E38,(IF(VLOOKUP(D38,'Unit costs'!$B$11:$C$21,2,FALSE)&gt;=VLOOKUP(E38,'Unit costs'!$B$11:$C$21,2,FALSE),VLOOKUP(D38,'Unit costs'!$B$11:$C$21,2,FALSE),VLOOKUP(E38,'Unit costs'!$B$11:$C$21,2,FALSE))),0)," ")</f>
        <v>0</v>
      </c>
      <c r="I38" s="59">
        <f>IF(D38=E38,0,G38*IF($F38='Unit costs'!$B$24,'Unit costs'!$C$24,'Unit costs'!$C$25))</f>
        <v>0</v>
      </c>
      <c r="J38" s="59">
        <f>IF(D38=E38,G38*IF($F38='Unit costs'!$B$24,'Unit costs'!$C$30,'Unit costs'!$C$25),0)</f>
        <v>0</v>
      </c>
    </row>
    <row r="39" spans="2:10" x14ac:dyDescent="0.45">
      <c r="B39" s="57">
        <v>20</v>
      </c>
      <c r="C39" s="20"/>
      <c r="D39" s="21"/>
      <c r="E39" s="21"/>
      <c r="F39" s="21"/>
      <c r="G39" s="21"/>
      <c r="H39" s="58">
        <f>IFERROR(G39*IF(D39&lt;&gt;E39,(IF(VLOOKUP(D39,'Unit costs'!$B$11:$C$21,2,FALSE)&gt;=VLOOKUP(E39,'Unit costs'!$B$11:$C$21,2,FALSE),VLOOKUP(D39,'Unit costs'!$B$11:$C$21,2,FALSE),VLOOKUP(E39,'Unit costs'!$B$11:$C$21,2,FALSE))),0)," ")</f>
        <v>0</v>
      </c>
      <c r="I39" s="59">
        <f>IF(D39=E39,0,G39*IF($F39='Unit costs'!$B$24,'Unit costs'!$C$24,'Unit costs'!$C$25))</f>
        <v>0</v>
      </c>
      <c r="J39" s="59">
        <f>IF(D39=E39,G39*IF($F39='Unit costs'!$B$24,'Unit costs'!$C$30,'Unit costs'!$C$25),0)</f>
        <v>0</v>
      </c>
    </row>
    <row r="40" spans="2:10" x14ac:dyDescent="0.45">
      <c r="B40" s="57">
        <v>21</v>
      </c>
      <c r="C40" s="20"/>
      <c r="D40" s="21"/>
      <c r="E40" s="21"/>
      <c r="F40" s="21"/>
      <c r="G40" s="21"/>
      <c r="H40" s="58">
        <f>IFERROR(G40*IF(D40&lt;&gt;E40,(IF(VLOOKUP(D40,'Unit costs'!$B$11:$C$21,2,FALSE)&gt;=VLOOKUP(E40,'Unit costs'!$B$11:$C$21,2,FALSE),VLOOKUP(D40,'Unit costs'!$B$11:$C$21,2,FALSE),VLOOKUP(E40,'Unit costs'!$B$11:$C$21,2,FALSE))),0)," ")</f>
        <v>0</v>
      </c>
      <c r="I40" s="59">
        <f>IF(D40=E40,0,G40*IF($F40='Unit costs'!$B$24,'Unit costs'!$C$24,'Unit costs'!$C$25))</f>
        <v>0</v>
      </c>
      <c r="J40" s="59">
        <f>IF(D40=E40,G40*IF($F40='Unit costs'!$B$24,'Unit costs'!$C$30,'Unit costs'!$C$25),0)</f>
        <v>0</v>
      </c>
    </row>
    <row r="41" spans="2:10" x14ac:dyDescent="0.45">
      <c r="B41" s="57">
        <v>22</v>
      </c>
      <c r="C41" s="20"/>
      <c r="D41" s="21"/>
      <c r="E41" s="21"/>
      <c r="F41" s="21"/>
      <c r="G41" s="21"/>
      <c r="H41" s="58">
        <f>IFERROR(G41*IF(D41&lt;&gt;E41,(IF(VLOOKUP(D41,'Unit costs'!$B$11:$C$21,2,FALSE)&gt;=VLOOKUP(E41,'Unit costs'!$B$11:$C$21,2,FALSE),VLOOKUP(D41,'Unit costs'!$B$11:$C$21,2,FALSE),VLOOKUP(E41,'Unit costs'!$B$11:$C$21,2,FALSE))),0)," ")</f>
        <v>0</v>
      </c>
      <c r="I41" s="59">
        <f>IF(D41=E41,0,G41*IF($F41='Unit costs'!$B$24,'Unit costs'!$C$24,'Unit costs'!$C$25))</f>
        <v>0</v>
      </c>
      <c r="J41" s="59">
        <f>IF(D41=E41,G41*IF($F41='Unit costs'!$B$24,'Unit costs'!$C$30,'Unit costs'!$C$25),0)</f>
        <v>0</v>
      </c>
    </row>
    <row r="42" spans="2:10" x14ac:dyDescent="0.45">
      <c r="B42" s="57">
        <v>23</v>
      </c>
      <c r="C42" s="20"/>
      <c r="D42" s="21"/>
      <c r="E42" s="21"/>
      <c r="F42" s="21"/>
      <c r="G42" s="21"/>
      <c r="H42" s="58">
        <f>IFERROR(G42*IF(D42&lt;&gt;E42,(IF(VLOOKUP(D42,'Unit costs'!$B$11:$C$21,2,FALSE)&gt;=VLOOKUP(E42,'Unit costs'!$B$11:$C$21,2,FALSE),VLOOKUP(D42,'Unit costs'!$B$11:$C$21,2,FALSE),VLOOKUP(E42,'Unit costs'!$B$11:$C$21,2,FALSE))),0)," ")</f>
        <v>0</v>
      </c>
      <c r="I42" s="59">
        <f>IF(D42=E42,0,G42*IF($F42='Unit costs'!$B$24,'Unit costs'!$C$24,'Unit costs'!$C$25))</f>
        <v>0</v>
      </c>
      <c r="J42" s="59">
        <f>IF(D42=E42,G42*IF($F42='Unit costs'!$B$24,'Unit costs'!$C$30,'Unit costs'!$C$25),0)</f>
        <v>0</v>
      </c>
    </row>
    <row r="43" spans="2:10" x14ac:dyDescent="0.45">
      <c r="B43" s="57">
        <v>24</v>
      </c>
      <c r="C43" s="20"/>
      <c r="D43" s="21"/>
      <c r="E43" s="21"/>
      <c r="F43" s="21"/>
      <c r="G43" s="21"/>
      <c r="H43" s="58">
        <f>IFERROR(G43*IF(D43&lt;&gt;E43,(IF(VLOOKUP(D43,'Unit costs'!$B$11:$C$21,2,FALSE)&gt;=VLOOKUP(E43,'Unit costs'!$B$11:$C$21,2,FALSE),VLOOKUP(D43,'Unit costs'!$B$11:$C$21,2,FALSE),VLOOKUP(E43,'Unit costs'!$B$11:$C$21,2,FALSE))),0)," ")</f>
        <v>0</v>
      </c>
      <c r="I43" s="59">
        <f>IF(D43=E43,0,G43*IF($F43='Unit costs'!$B$24,'Unit costs'!$C$24,'Unit costs'!$C$25))</f>
        <v>0</v>
      </c>
      <c r="J43" s="59">
        <f>IF(D43=E43,G43*IF($F43='Unit costs'!$B$24,'Unit costs'!$C$30,'Unit costs'!$C$25),0)</f>
        <v>0</v>
      </c>
    </row>
    <row r="44" spans="2:10" x14ac:dyDescent="0.45">
      <c r="B44" s="57">
        <v>25</v>
      </c>
      <c r="C44" s="20"/>
      <c r="D44" s="21"/>
      <c r="E44" s="21"/>
      <c r="F44" s="21"/>
      <c r="G44" s="21"/>
      <c r="H44" s="58">
        <f>IFERROR(G44*IF(D44&lt;&gt;E44,(IF(VLOOKUP(D44,'Unit costs'!$B$11:$C$21,2,FALSE)&gt;=VLOOKUP(E44,'Unit costs'!$B$11:$C$21,2,FALSE),VLOOKUP(D44,'Unit costs'!$B$11:$C$21,2,FALSE),VLOOKUP(E44,'Unit costs'!$B$11:$C$21,2,FALSE))),0)," ")</f>
        <v>0</v>
      </c>
      <c r="I44" s="59">
        <f>IF(D44=E44,0,G44*IF($F44='Unit costs'!$B$24,'Unit costs'!$C$24,'Unit costs'!$C$25))</f>
        <v>0</v>
      </c>
      <c r="J44" s="59">
        <f>IF(D44=E44,G44*IF($F44='Unit costs'!$B$24,'Unit costs'!$C$30,'Unit costs'!$C$25),0)</f>
        <v>0</v>
      </c>
    </row>
    <row r="45" spans="2:10" x14ac:dyDescent="0.45">
      <c r="B45" s="57">
        <v>26</v>
      </c>
      <c r="C45" s="20"/>
      <c r="D45" s="21"/>
      <c r="E45" s="21"/>
      <c r="F45" s="21"/>
      <c r="G45" s="21"/>
      <c r="H45" s="58">
        <f>IFERROR(G45*IF(D45&lt;&gt;E45,(IF(VLOOKUP(D45,'Unit costs'!$B$11:$C$21,2,FALSE)&gt;=VLOOKUP(E45,'Unit costs'!$B$11:$C$21,2,FALSE),VLOOKUP(D45,'Unit costs'!$B$11:$C$21,2,FALSE),VLOOKUP(E45,'Unit costs'!$B$11:$C$21,2,FALSE))),0)," ")</f>
        <v>0</v>
      </c>
      <c r="I45" s="59">
        <f>IF(D45=E45,0,G45*IF($F45='Unit costs'!$B$24,'Unit costs'!$C$24,'Unit costs'!$C$25))</f>
        <v>0</v>
      </c>
      <c r="J45" s="59">
        <f>IF(D45=E45,G45*IF($F45='Unit costs'!$B$24,'Unit costs'!$C$30,'Unit costs'!$C$25),0)</f>
        <v>0</v>
      </c>
    </row>
    <row r="46" spans="2:10" x14ac:dyDescent="0.45">
      <c r="B46" s="57">
        <v>27</v>
      </c>
      <c r="C46" s="20"/>
      <c r="D46" s="21"/>
      <c r="E46" s="21"/>
      <c r="F46" s="21"/>
      <c r="G46" s="21"/>
      <c r="H46" s="58">
        <f>IFERROR(G46*IF(D46&lt;&gt;E46,(IF(VLOOKUP(D46,'Unit costs'!$B$11:$C$21,2,FALSE)&gt;=VLOOKUP(E46,'Unit costs'!$B$11:$C$21,2,FALSE),VLOOKUP(D46,'Unit costs'!$B$11:$C$21,2,FALSE),VLOOKUP(E46,'Unit costs'!$B$11:$C$21,2,FALSE))),0)," ")</f>
        <v>0</v>
      </c>
      <c r="I46" s="59">
        <f>IF(D46=E46,0,G46*IF($F46='Unit costs'!$B$24,'Unit costs'!$C$24,'Unit costs'!$C$25))</f>
        <v>0</v>
      </c>
      <c r="J46" s="59">
        <f>IF(D46=E46,G46*IF($F46='Unit costs'!$B$24,'Unit costs'!$C$30,'Unit costs'!$C$25),0)</f>
        <v>0</v>
      </c>
    </row>
    <row r="47" spans="2:10" x14ac:dyDescent="0.45">
      <c r="B47" s="57">
        <v>28</v>
      </c>
      <c r="C47" s="20"/>
      <c r="D47" s="21"/>
      <c r="E47" s="21"/>
      <c r="F47" s="21"/>
      <c r="G47" s="21"/>
      <c r="H47" s="58">
        <f>IFERROR(G47*IF(D47&lt;&gt;E47,(IF(VLOOKUP(D47,'Unit costs'!$B$11:$C$21,2,FALSE)&gt;=VLOOKUP(E47,'Unit costs'!$B$11:$C$21,2,FALSE),VLOOKUP(D47,'Unit costs'!$B$11:$C$21,2,FALSE),VLOOKUP(E47,'Unit costs'!$B$11:$C$21,2,FALSE))),0)," ")</f>
        <v>0</v>
      </c>
      <c r="I47" s="59">
        <f>IF(D47=E47,0,G47*IF($F47='Unit costs'!$B$24,'Unit costs'!$C$24,'Unit costs'!$C$25))</f>
        <v>0</v>
      </c>
      <c r="J47" s="59">
        <f>IF(D47=E47,G47*IF($F47='Unit costs'!$B$24,'Unit costs'!$C$30,'Unit costs'!$C$25),0)</f>
        <v>0</v>
      </c>
    </row>
    <row r="48" spans="2:10" x14ac:dyDescent="0.45">
      <c r="B48" s="57">
        <v>29</v>
      </c>
      <c r="C48" s="20"/>
      <c r="D48" s="21"/>
      <c r="E48" s="21"/>
      <c r="F48" s="21"/>
      <c r="G48" s="21"/>
      <c r="H48" s="58">
        <f>IFERROR(G48*IF(D48&lt;&gt;E48,(IF(VLOOKUP(D48,'Unit costs'!$B$11:$C$21,2,FALSE)&gt;=VLOOKUP(E48,'Unit costs'!$B$11:$C$21,2,FALSE),VLOOKUP(D48,'Unit costs'!$B$11:$C$21,2,FALSE),VLOOKUP(E48,'Unit costs'!$B$11:$C$21,2,FALSE))),0)," ")</f>
        <v>0</v>
      </c>
      <c r="I48" s="59">
        <f>IF(D48=E48,0,G48*IF($F48='Unit costs'!$B$24,'Unit costs'!$C$24,'Unit costs'!$C$25))</f>
        <v>0</v>
      </c>
      <c r="J48" s="59">
        <f>IF(D48=E48,G48*IF($F48='Unit costs'!$B$24,'Unit costs'!$C$30,'Unit costs'!$C$25),0)</f>
        <v>0</v>
      </c>
    </row>
    <row r="49" spans="2:10" x14ac:dyDescent="0.45">
      <c r="B49" s="57">
        <v>30</v>
      </c>
      <c r="C49" s="20"/>
      <c r="D49" s="21"/>
      <c r="E49" s="21"/>
      <c r="F49" s="21"/>
      <c r="G49" s="21"/>
      <c r="H49" s="58">
        <f>IFERROR(G49*IF(D49&lt;&gt;E49,(IF(VLOOKUP(D49,'Unit costs'!$B$11:$C$21,2,FALSE)&gt;=VLOOKUP(E49,'Unit costs'!$B$11:$C$21,2,FALSE),VLOOKUP(D49,'Unit costs'!$B$11:$C$21,2,FALSE),VLOOKUP(E49,'Unit costs'!$B$11:$C$21,2,FALSE))),0)," ")</f>
        <v>0</v>
      </c>
      <c r="I49" s="59">
        <f>IF(D49=E49,0,G49*IF($F49='Unit costs'!$B$24,'Unit costs'!$C$24,'Unit costs'!$C$25))</f>
        <v>0</v>
      </c>
      <c r="J49" s="59">
        <f>IF(D49=E49,G49*IF($F49='Unit costs'!$B$24,'Unit costs'!$C$30,'Unit costs'!$C$25),0)</f>
        <v>0</v>
      </c>
    </row>
    <row r="50" spans="2:10" x14ac:dyDescent="0.45">
      <c r="B50" s="57">
        <v>31</v>
      </c>
      <c r="C50" s="20"/>
      <c r="D50" s="21"/>
      <c r="E50" s="21"/>
      <c r="F50" s="21"/>
      <c r="G50" s="21"/>
      <c r="H50" s="58">
        <f>IFERROR(G50*IF(D50&lt;&gt;E50,(IF(VLOOKUP(D50,'Unit costs'!$B$11:$C$21,2,FALSE)&gt;=VLOOKUP(E50,'Unit costs'!$B$11:$C$21,2,FALSE),VLOOKUP(D50,'Unit costs'!$B$11:$C$21,2,FALSE),VLOOKUP(E50,'Unit costs'!$B$11:$C$21,2,FALSE))),0)," ")</f>
        <v>0</v>
      </c>
      <c r="I50" s="59">
        <f>IF(D50=E50,0,G50*IF($F50='Unit costs'!$B$24,'Unit costs'!$C$24,'Unit costs'!$C$25))</f>
        <v>0</v>
      </c>
      <c r="J50" s="59">
        <f>IF(D50=E50,G50*IF($F50='Unit costs'!$B$24,'Unit costs'!$C$30,'Unit costs'!$C$25),0)</f>
        <v>0</v>
      </c>
    </row>
    <row r="51" spans="2:10" x14ac:dyDescent="0.45">
      <c r="B51" s="57">
        <v>32</v>
      </c>
      <c r="C51" s="20"/>
      <c r="D51" s="21"/>
      <c r="E51" s="21"/>
      <c r="F51" s="21"/>
      <c r="G51" s="21"/>
      <c r="H51" s="58">
        <f>IFERROR(G51*IF(D51&lt;&gt;E51,(IF(VLOOKUP(D51,'Unit costs'!$B$11:$C$21,2,FALSE)&gt;=VLOOKUP(E51,'Unit costs'!$B$11:$C$21,2,FALSE),VLOOKUP(D51,'Unit costs'!$B$11:$C$21,2,FALSE),VLOOKUP(E51,'Unit costs'!$B$11:$C$21,2,FALSE))),0)," ")</f>
        <v>0</v>
      </c>
      <c r="I51" s="59">
        <f>IF(D51=E51,0,G51*IF($F51='Unit costs'!$B$24,'Unit costs'!$C$24,'Unit costs'!$C$25))</f>
        <v>0</v>
      </c>
      <c r="J51" s="59">
        <f>IF(D51=E51,G51*IF($F51='Unit costs'!$B$24,'Unit costs'!$C$30,'Unit costs'!$C$25),0)</f>
        <v>0</v>
      </c>
    </row>
    <row r="52" spans="2:10" x14ac:dyDescent="0.45">
      <c r="B52" s="57">
        <v>33</v>
      </c>
      <c r="C52" s="20"/>
      <c r="D52" s="21"/>
      <c r="E52" s="21"/>
      <c r="F52" s="21"/>
      <c r="G52" s="21"/>
      <c r="H52" s="58">
        <f>IFERROR(G52*IF(D52&lt;&gt;E52,(IF(VLOOKUP(D52,'Unit costs'!$B$11:$C$21,2,FALSE)&gt;=VLOOKUP(E52,'Unit costs'!$B$11:$C$21,2,FALSE),VLOOKUP(D52,'Unit costs'!$B$11:$C$21,2,FALSE),VLOOKUP(E52,'Unit costs'!$B$11:$C$21,2,FALSE))),0)," ")</f>
        <v>0</v>
      </c>
      <c r="I52" s="59">
        <f>IF(D52=E52,0,G52*IF($F52='Unit costs'!$B$24,'Unit costs'!$C$24,'Unit costs'!$C$25))</f>
        <v>0</v>
      </c>
      <c r="J52" s="59">
        <f>IF(D52=E52,G52*IF($F52='Unit costs'!$B$24,'Unit costs'!$C$30,'Unit costs'!$C$25),0)</f>
        <v>0</v>
      </c>
    </row>
    <row r="53" spans="2:10" x14ac:dyDescent="0.45">
      <c r="B53" s="57">
        <v>34</v>
      </c>
      <c r="C53" s="20"/>
      <c r="D53" s="21"/>
      <c r="E53" s="21"/>
      <c r="F53" s="21"/>
      <c r="G53" s="21"/>
      <c r="H53" s="58">
        <f>IFERROR(G53*IF(D53&lt;&gt;E53,(IF(VLOOKUP(D53,'Unit costs'!$B$11:$C$21,2,FALSE)&gt;=VLOOKUP(E53,'Unit costs'!$B$11:$C$21,2,FALSE),VLOOKUP(D53,'Unit costs'!$B$11:$C$21,2,FALSE),VLOOKUP(E53,'Unit costs'!$B$11:$C$21,2,FALSE))),0)," ")</f>
        <v>0</v>
      </c>
      <c r="I53" s="59">
        <f>IF(D53=E53,0,G53*IF($F53='Unit costs'!$B$24,'Unit costs'!$C$24,'Unit costs'!$C$25))</f>
        <v>0</v>
      </c>
      <c r="J53" s="59">
        <f>IF(D53=E53,G53*IF($F53='Unit costs'!$B$24,'Unit costs'!$C$30,'Unit costs'!$C$25),0)</f>
        <v>0</v>
      </c>
    </row>
    <row r="54" spans="2:10" x14ac:dyDescent="0.45">
      <c r="B54" s="57">
        <v>35</v>
      </c>
      <c r="C54" s="20"/>
      <c r="D54" s="21"/>
      <c r="E54" s="21"/>
      <c r="F54" s="21"/>
      <c r="G54" s="21"/>
      <c r="H54" s="58">
        <f>IFERROR(G54*IF(D54&lt;&gt;E54,(IF(VLOOKUP(D54,'Unit costs'!$B$11:$C$21,2,FALSE)&gt;=VLOOKUP(E54,'Unit costs'!$B$11:$C$21,2,FALSE),VLOOKUP(D54,'Unit costs'!$B$11:$C$21,2,FALSE),VLOOKUP(E54,'Unit costs'!$B$11:$C$21,2,FALSE))),0)," ")</f>
        <v>0</v>
      </c>
      <c r="I54" s="59">
        <f>IF(D54=E54,0,G54*IF($F54='Unit costs'!$B$24,'Unit costs'!$C$24,'Unit costs'!$C$25))</f>
        <v>0</v>
      </c>
      <c r="J54" s="59">
        <f>IF(D54=E54,G54*IF($F54='Unit costs'!$B$24,'Unit costs'!$C$30,'Unit costs'!$C$25),0)</f>
        <v>0</v>
      </c>
    </row>
    <row r="55" spans="2:10" x14ac:dyDescent="0.45">
      <c r="B55" s="57">
        <v>36</v>
      </c>
      <c r="C55" s="20"/>
      <c r="D55" s="21"/>
      <c r="E55" s="21"/>
      <c r="F55" s="21"/>
      <c r="G55" s="21"/>
      <c r="H55" s="58">
        <f>IFERROR(G55*IF(D55&lt;&gt;E55,(IF(VLOOKUP(D55,'Unit costs'!$B$11:$C$21,2,FALSE)&gt;=VLOOKUP(E55,'Unit costs'!$B$11:$C$21,2,FALSE),VLOOKUP(D55,'Unit costs'!$B$11:$C$21,2,FALSE),VLOOKUP(E55,'Unit costs'!$B$11:$C$21,2,FALSE))),0)," ")</f>
        <v>0</v>
      </c>
      <c r="I55" s="59">
        <f>IF(D55=E55,0,G55*IF($F55='Unit costs'!$B$24,'Unit costs'!$C$24,'Unit costs'!$C$25))</f>
        <v>0</v>
      </c>
      <c r="J55" s="59">
        <f>IF(D55=E55,G55*IF($F55='Unit costs'!$B$24,'Unit costs'!$C$30,'Unit costs'!$C$25),0)</f>
        <v>0</v>
      </c>
    </row>
    <row r="56" spans="2:10" x14ac:dyDescent="0.45">
      <c r="B56" s="57">
        <v>37</v>
      </c>
      <c r="C56" s="20"/>
      <c r="D56" s="21"/>
      <c r="E56" s="21"/>
      <c r="F56" s="21"/>
      <c r="G56" s="21"/>
      <c r="H56" s="58">
        <f>IFERROR(G56*IF(D56&lt;&gt;E56,(IF(VLOOKUP(D56,'Unit costs'!$B$11:$C$21,2,FALSE)&gt;=VLOOKUP(E56,'Unit costs'!$B$11:$C$21,2,FALSE),VLOOKUP(D56,'Unit costs'!$B$11:$C$21,2,FALSE),VLOOKUP(E56,'Unit costs'!$B$11:$C$21,2,FALSE))),0)," ")</f>
        <v>0</v>
      </c>
      <c r="I56" s="59">
        <f>IF(D56=E56,0,G56*IF($F56='Unit costs'!$B$24,'Unit costs'!$C$24,'Unit costs'!$C$25))</f>
        <v>0</v>
      </c>
      <c r="J56" s="59">
        <f>IF(D56=E56,G56*IF($F56='Unit costs'!$B$24,'Unit costs'!$C$30,'Unit costs'!$C$25),0)</f>
        <v>0</v>
      </c>
    </row>
    <row r="57" spans="2:10" x14ac:dyDescent="0.45">
      <c r="B57" s="57">
        <v>38</v>
      </c>
      <c r="C57" s="20"/>
      <c r="D57" s="21"/>
      <c r="E57" s="21"/>
      <c r="F57" s="21"/>
      <c r="G57" s="21"/>
      <c r="H57" s="58">
        <f>IFERROR(G57*IF(D57&lt;&gt;E57,(IF(VLOOKUP(D57,'Unit costs'!$B$11:$C$21,2,FALSE)&gt;=VLOOKUP(E57,'Unit costs'!$B$11:$C$21,2,FALSE),VLOOKUP(D57,'Unit costs'!$B$11:$C$21,2,FALSE),VLOOKUP(E57,'Unit costs'!$B$11:$C$21,2,FALSE))),0)," ")</f>
        <v>0</v>
      </c>
      <c r="I57" s="59">
        <f>IF(D57=E57,0,G57*IF($F57='Unit costs'!$B$24,'Unit costs'!$C$24,'Unit costs'!$C$25))</f>
        <v>0</v>
      </c>
      <c r="J57" s="59">
        <f>IF(D57=E57,G57*IF($F57='Unit costs'!$B$24,'Unit costs'!$C$30,'Unit costs'!$C$25),0)</f>
        <v>0</v>
      </c>
    </row>
    <row r="58" spans="2:10" x14ac:dyDescent="0.45">
      <c r="B58" s="57">
        <v>39</v>
      </c>
      <c r="C58" s="20"/>
      <c r="D58" s="21"/>
      <c r="E58" s="21"/>
      <c r="F58" s="21"/>
      <c r="G58" s="21"/>
      <c r="H58" s="58">
        <f>IFERROR(G58*IF(D58&lt;&gt;E58,(IF(VLOOKUP(D58,'Unit costs'!$B$11:$C$21,2,FALSE)&gt;=VLOOKUP(E58,'Unit costs'!$B$11:$C$21,2,FALSE),VLOOKUP(D58,'Unit costs'!$B$11:$C$21,2,FALSE),VLOOKUP(E58,'Unit costs'!$B$11:$C$21,2,FALSE))),0)," ")</f>
        <v>0</v>
      </c>
      <c r="I58" s="59">
        <f>IF(D58=E58,0,G58*IF($F58='Unit costs'!$B$24,'Unit costs'!$C$24,'Unit costs'!$C$25))</f>
        <v>0</v>
      </c>
      <c r="J58" s="59">
        <f>IF(D58=E58,G58*IF($F58='Unit costs'!$B$24,'Unit costs'!$C$30,'Unit costs'!$C$25),0)</f>
        <v>0</v>
      </c>
    </row>
    <row r="59" spans="2:10" x14ac:dyDescent="0.45">
      <c r="B59" s="57">
        <v>40</v>
      </c>
      <c r="C59" s="20"/>
      <c r="D59" s="21"/>
      <c r="E59" s="21"/>
      <c r="F59" s="21"/>
      <c r="G59" s="21"/>
      <c r="H59" s="58">
        <f>IFERROR(G59*IF(D59&lt;&gt;E59,(IF(VLOOKUP(D59,'Unit costs'!$B$11:$C$21,2,FALSE)&gt;=VLOOKUP(E59,'Unit costs'!$B$11:$C$21,2,FALSE),VLOOKUP(D59,'Unit costs'!$B$11:$C$21,2,FALSE),VLOOKUP(E59,'Unit costs'!$B$11:$C$21,2,FALSE))),0)," ")</f>
        <v>0</v>
      </c>
      <c r="I59" s="59">
        <f>IF(D59=E59,0,G59*IF($F59='Unit costs'!$B$24,'Unit costs'!$C$24,'Unit costs'!$C$25))</f>
        <v>0</v>
      </c>
      <c r="J59" s="59">
        <f>IF(D59=E59,G59*IF($F59='Unit costs'!$B$24,'Unit costs'!$C$30,'Unit costs'!$C$25),0)</f>
        <v>0</v>
      </c>
    </row>
    <row r="60" spans="2:10" x14ac:dyDescent="0.45">
      <c r="B60" s="57">
        <v>41</v>
      </c>
      <c r="C60" s="20"/>
      <c r="D60" s="21"/>
      <c r="E60" s="21"/>
      <c r="F60" s="21"/>
      <c r="G60" s="21"/>
      <c r="H60" s="58">
        <f>IFERROR(G60*IF(D60&lt;&gt;E60,(IF(VLOOKUP(D60,'Unit costs'!$B$11:$C$21,2,FALSE)&gt;=VLOOKUP(E60,'Unit costs'!$B$11:$C$21,2,FALSE),VLOOKUP(D60,'Unit costs'!$B$11:$C$21,2,FALSE),VLOOKUP(E60,'Unit costs'!$B$11:$C$21,2,FALSE))),0)," ")</f>
        <v>0</v>
      </c>
      <c r="I60" s="59">
        <f>IF(D60=E60,0,G60*IF($F60='Unit costs'!$B$24,'Unit costs'!$C$24,'Unit costs'!$C$25))</f>
        <v>0</v>
      </c>
      <c r="J60" s="59">
        <f>IF(D60=E60,G60*IF($F60='Unit costs'!$B$24,'Unit costs'!$C$30,'Unit costs'!$C$25),0)</f>
        <v>0</v>
      </c>
    </row>
    <row r="61" spans="2:10" x14ac:dyDescent="0.45">
      <c r="B61" s="57">
        <v>42</v>
      </c>
      <c r="C61" s="20"/>
      <c r="D61" s="21"/>
      <c r="E61" s="21"/>
      <c r="F61" s="21"/>
      <c r="G61" s="21"/>
      <c r="H61" s="58">
        <f>IFERROR(G61*IF(D61&lt;&gt;E61,(IF(VLOOKUP(D61,'Unit costs'!$B$11:$C$21,2,FALSE)&gt;=VLOOKUP(E61,'Unit costs'!$B$11:$C$21,2,FALSE),VLOOKUP(D61,'Unit costs'!$B$11:$C$21,2,FALSE),VLOOKUP(E61,'Unit costs'!$B$11:$C$21,2,FALSE))),0)," ")</f>
        <v>0</v>
      </c>
      <c r="I61" s="59">
        <f>IF(D61=E61,0,G61*IF($F61='Unit costs'!$B$24,'Unit costs'!$C$24,'Unit costs'!$C$25))</f>
        <v>0</v>
      </c>
      <c r="J61" s="59">
        <f>IF(D61=E61,G61*IF($F61='Unit costs'!$B$24,'Unit costs'!$C$30,'Unit costs'!$C$25),0)</f>
        <v>0</v>
      </c>
    </row>
    <row r="62" spans="2:10" x14ac:dyDescent="0.45">
      <c r="B62" s="57">
        <v>43</v>
      </c>
      <c r="C62" s="20"/>
      <c r="D62" s="21"/>
      <c r="E62" s="21"/>
      <c r="F62" s="21"/>
      <c r="G62" s="21"/>
      <c r="H62" s="58">
        <f>IFERROR(G62*IF(D62&lt;&gt;E62,(IF(VLOOKUP(D62,'Unit costs'!$B$11:$C$21,2,FALSE)&gt;=VLOOKUP(E62,'Unit costs'!$B$11:$C$21,2,FALSE),VLOOKUP(D62,'Unit costs'!$B$11:$C$21,2,FALSE),VLOOKUP(E62,'Unit costs'!$B$11:$C$21,2,FALSE))),0)," ")</f>
        <v>0</v>
      </c>
      <c r="I62" s="59">
        <f>IF(D62=E62,0,G62*IF($F62='Unit costs'!$B$24,'Unit costs'!$C$24,'Unit costs'!$C$25))</f>
        <v>0</v>
      </c>
      <c r="J62" s="59">
        <f>IF(D62=E62,G62*IF($F62='Unit costs'!$B$24,'Unit costs'!$C$30,'Unit costs'!$C$25),0)</f>
        <v>0</v>
      </c>
    </row>
    <row r="63" spans="2:10" x14ac:dyDescent="0.45">
      <c r="B63" s="57">
        <v>44</v>
      </c>
      <c r="C63" s="20"/>
      <c r="D63" s="21"/>
      <c r="E63" s="21"/>
      <c r="F63" s="21"/>
      <c r="G63" s="21"/>
      <c r="H63" s="58">
        <f>IFERROR(G63*IF(D63&lt;&gt;E63,(IF(VLOOKUP(D63,'Unit costs'!$B$11:$C$21,2,FALSE)&gt;=VLOOKUP(E63,'Unit costs'!$B$11:$C$21,2,FALSE),VLOOKUP(D63,'Unit costs'!$B$11:$C$21,2,FALSE),VLOOKUP(E63,'Unit costs'!$B$11:$C$21,2,FALSE))),0)," ")</f>
        <v>0</v>
      </c>
      <c r="I63" s="59">
        <f>IF(D63=E63,0,G63*IF($F63='Unit costs'!$B$24,'Unit costs'!$C$24,'Unit costs'!$C$25))</f>
        <v>0</v>
      </c>
      <c r="J63" s="59">
        <f>IF(D63=E63,G63*IF($F63='Unit costs'!$B$24,'Unit costs'!$C$30,'Unit costs'!$C$25),0)</f>
        <v>0</v>
      </c>
    </row>
    <row r="64" spans="2:10" x14ac:dyDescent="0.45">
      <c r="B64" s="57">
        <v>45</v>
      </c>
      <c r="C64" s="20"/>
      <c r="D64" s="21"/>
      <c r="E64" s="21"/>
      <c r="F64" s="21"/>
      <c r="G64" s="21"/>
      <c r="H64" s="58">
        <f>IFERROR(G64*IF(D64&lt;&gt;E64,(IF(VLOOKUP(D64,'Unit costs'!$B$11:$C$21,2,FALSE)&gt;=VLOOKUP(E64,'Unit costs'!$B$11:$C$21,2,FALSE),VLOOKUP(D64,'Unit costs'!$B$11:$C$21,2,FALSE),VLOOKUP(E64,'Unit costs'!$B$11:$C$21,2,FALSE))),0)," ")</f>
        <v>0</v>
      </c>
      <c r="I64" s="59">
        <f>IF(D64=E64,0,G64*IF($F64='Unit costs'!$B$24,'Unit costs'!$C$24,'Unit costs'!$C$25))</f>
        <v>0</v>
      </c>
      <c r="J64" s="59">
        <f>IF(D64=E64,G64*IF($F64='Unit costs'!$B$24,'Unit costs'!$C$30,'Unit costs'!$C$25),0)</f>
        <v>0</v>
      </c>
    </row>
    <row r="65" spans="2:10" x14ac:dyDescent="0.45">
      <c r="B65" s="57">
        <v>46</v>
      </c>
      <c r="C65" s="20"/>
      <c r="D65" s="21"/>
      <c r="E65" s="21"/>
      <c r="F65" s="21"/>
      <c r="G65" s="21"/>
      <c r="H65" s="58">
        <f>IFERROR(G65*IF(D65&lt;&gt;E65,(IF(VLOOKUP(D65,'Unit costs'!$B$11:$C$21,2,FALSE)&gt;=VLOOKUP(E65,'Unit costs'!$B$11:$C$21,2,FALSE),VLOOKUP(D65,'Unit costs'!$B$11:$C$21,2,FALSE),VLOOKUP(E65,'Unit costs'!$B$11:$C$21,2,FALSE))),0)," ")</f>
        <v>0</v>
      </c>
      <c r="I65" s="59">
        <f>IF(D65=E65,0,G65*IF($F65='Unit costs'!$B$24,'Unit costs'!$C$24,'Unit costs'!$C$25))</f>
        <v>0</v>
      </c>
      <c r="J65" s="59">
        <f>IF(D65=E65,G65*IF($F65='Unit costs'!$B$24,'Unit costs'!$C$30,'Unit costs'!$C$25),0)</f>
        <v>0</v>
      </c>
    </row>
    <row r="66" spans="2:10" x14ac:dyDescent="0.45">
      <c r="B66" s="57">
        <v>47</v>
      </c>
      <c r="C66" s="20"/>
      <c r="D66" s="21"/>
      <c r="E66" s="21"/>
      <c r="F66" s="21"/>
      <c r="G66" s="21"/>
      <c r="H66" s="58">
        <f>IFERROR(G66*IF(D66&lt;&gt;E66,(IF(VLOOKUP(D66,'Unit costs'!$B$11:$C$21,2,FALSE)&gt;=VLOOKUP(E66,'Unit costs'!$B$11:$C$21,2,FALSE),VLOOKUP(D66,'Unit costs'!$B$11:$C$21,2,FALSE),VLOOKUP(E66,'Unit costs'!$B$11:$C$21,2,FALSE))),0)," ")</f>
        <v>0</v>
      </c>
      <c r="I66" s="59">
        <f>IF(D66=E66,0,G66*IF($F66='Unit costs'!$B$24,'Unit costs'!$C$24,'Unit costs'!$C$25))</f>
        <v>0</v>
      </c>
      <c r="J66" s="59">
        <f>IF(D66=E66,G66*IF($F66='Unit costs'!$B$24,'Unit costs'!$C$30,'Unit costs'!$C$25),0)</f>
        <v>0</v>
      </c>
    </row>
    <row r="67" spans="2:10" x14ac:dyDescent="0.45">
      <c r="B67" s="57">
        <v>48</v>
      </c>
      <c r="C67" s="20"/>
      <c r="D67" s="21"/>
      <c r="E67" s="21"/>
      <c r="F67" s="21"/>
      <c r="G67" s="21"/>
      <c r="H67" s="58">
        <f>IFERROR(G67*IF(D67&lt;&gt;E67,(IF(VLOOKUP(D67,'Unit costs'!$B$11:$C$21,2,FALSE)&gt;=VLOOKUP(E67,'Unit costs'!$B$11:$C$21,2,FALSE),VLOOKUP(D67,'Unit costs'!$B$11:$C$21,2,FALSE),VLOOKUP(E67,'Unit costs'!$B$11:$C$21,2,FALSE))),0)," ")</f>
        <v>0</v>
      </c>
      <c r="I67" s="59">
        <f>IF(D67=E67,0,G67*IF($F67='Unit costs'!$B$24,'Unit costs'!$C$24,'Unit costs'!$C$25))</f>
        <v>0</v>
      </c>
      <c r="J67" s="59">
        <f>IF(D67=E67,G67*IF($F67='Unit costs'!$B$24,'Unit costs'!$C$30,'Unit costs'!$C$25),0)</f>
        <v>0</v>
      </c>
    </row>
    <row r="68" spans="2:10" x14ac:dyDescent="0.45">
      <c r="B68" s="57">
        <v>49</v>
      </c>
      <c r="C68" s="20"/>
      <c r="D68" s="21"/>
      <c r="E68" s="21"/>
      <c r="F68" s="21"/>
      <c r="G68" s="21"/>
      <c r="H68" s="58">
        <f>IFERROR(G68*IF(D68&lt;&gt;E68,(IF(VLOOKUP(D68,'Unit costs'!$B$11:$C$21,2,FALSE)&gt;=VLOOKUP(E68,'Unit costs'!$B$11:$C$21,2,FALSE),VLOOKUP(D68,'Unit costs'!$B$11:$C$21,2,FALSE),VLOOKUP(E68,'Unit costs'!$B$11:$C$21,2,FALSE))),0)," ")</f>
        <v>0</v>
      </c>
      <c r="I68" s="59">
        <f>IF(D68=E68,0,G68*IF($F68='Unit costs'!$B$24,'Unit costs'!$C$24,'Unit costs'!$C$25))</f>
        <v>0</v>
      </c>
      <c r="J68" s="59">
        <f>IF(D68=E68,G68*IF($F68='Unit costs'!$B$24,'Unit costs'!$C$30,'Unit costs'!$C$25),0)</f>
        <v>0</v>
      </c>
    </row>
    <row r="69" spans="2:10" x14ac:dyDescent="0.45">
      <c r="B69" s="57">
        <v>50</v>
      </c>
      <c r="C69" s="20"/>
      <c r="D69" s="21"/>
      <c r="E69" s="21"/>
      <c r="F69" s="21"/>
      <c r="G69" s="21"/>
      <c r="H69" s="58">
        <f>IFERROR(G69*IF(D69&lt;&gt;E69,(IF(VLOOKUP(D69,'Unit costs'!$B$11:$C$21,2,FALSE)&gt;=VLOOKUP(E69,'Unit costs'!$B$11:$C$21,2,FALSE),VLOOKUP(D69,'Unit costs'!$B$11:$C$21,2,FALSE),VLOOKUP(E69,'Unit costs'!$B$11:$C$21,2,FALSE))),0)," ")</f>
        <v>0</v>
      </c>
      <c r="I69" s="58">
        <f>IF(D69=E69,0,G69*IF($F69='Unit costs'!$B$24,'Unit costs'!$C$24,'Unit costs'!$C$25))</f>
        <v>0</v>
      </c>
      <c r="J69" s="59">
        <f>IF(D69=E69,G69*IF($F69='Unit costs'!$B$24,'Unit costs'!$C$30,'Unit costs'!$C$25),0)</f>
        <v>0</v>
      </c>
    </row>
    <row r="70" spans="2:10" x14ac:dyDescent="0.45">
      <c r="B70" s="57"/>
      <c r="C70" s="66"/>
      <c r="D70" s="66"/>
      <c r="E70" s="66"/>
      <c r="F70" s="22"/>
      <c r="G70" s="66"/>
      <c r="H70" s="61">
        <f>IFERROR(G70*IF(D70&lt;&gt;E70,(IF(VLOOKUP(D70,'Unit costs'!$B$11:$C$21,2,FALSE)&gt;=VLOOKUP(E70,'Unit costs'!$B$11:$C$21,2,FALSE),VLOOKUP(D70,'Unit costs'!$B$11:$C$21,2,FALSE),VLOOKUP(E70,'Unit costs'!$B$11:$C$21,2,FALSE))),0)," ")</f>
        <v>0</v>
      </c>
      <c r="I70" s="61">
        <f>IF(D70=E70,0,G70*IF($F70='Unit costs'!$B$24,'Unit costs'!$C$24,'Unit costs'!$C$25))</f>
        <v>0</v>
      </c>
      <c r="J70" s="62">
        <f>IF(D70=E70,G70*IF($F70='Unit costs'!$B$24,'Unit costs'!$C$30,'Unit costs'!$C$25),0)</f>
        <v>0</v>
      </c>
    </row>
    <row r="71" spans="2:10" x14ac:dyDescent="0.45">
      <c r="B71" s="57"/>
      <c r="C71" s="66"/>
      <c r="D71" s="66"/>
      <c r="E71" s="66"/>
      <c r="F71" s="23"/>
      <c r="G71" s="66"/>
      <c r="H71" s="63">
        <f>IFERROR(G71*IF(D71&lt;&gt;E71,(IF(VLOOKUP(D71,'Unit costs'!$B$11:$C$21,2,FALSE)&gt;=VLOOKUP(E71,'Unit costs'!$B$11:$C$21,2,FALSE),VLOOKUP(D71,'Unit costs'!$B$11:$C$21,2,FALSE),VLOOKUP(E71,'Unit costs'!$B$11:$C$21,2,FALSE))),0)," ")</f>
        <v>0</v>
      </c>
      <c r="I71" s="63">
        <f>IF(D71=E71,0,G71*IF($F71='Unit costs'!$B$24,'Unit costs'!$C$24,'Unit costs'!$C$25))</f>
        <v>0</v>
      </c>
      <c r="J71" s="64">
        <f>IF(D71=E71,G71*IF($F71='Unit costs'!$B$24,'Unit costs'!$C$30,'Unit costs'!$C$25),0)</f>
        <v>0</v>
      </c>
    </row>
    <row r="72" spans="2:10" x14ac:dyDescent="0.45">
      <c r="B72" s="57"/>
      <c r="C72" s="66"/>
      <c r="D72" s="66"/>
      <c r="E72" s="66"/>
      <c r="F72" s="23"/>
      <c r="G72" s="66"/>
      <c r="H72" s="63">
        <f>IFERROR(G72*IF(D72&lt;&gt;E72,(IF(VLOOKUP(D72,'Unit costs'!$B$11:$C$21,2,FALSE)&gt;=VLOOKUP(E72,'Unit costs'!$B$11:$C$21,2,FALSE),VLOOKUP(D72,'Unit costs'!$B$11:$C$21,2,FALSE),VLOOKUP(E72,'Unit costs'!$B$11:$C$21,2,FALSE))),0)," ")</f>
        <v>0</v>
      </c>
      <c r="I72" s="63">
        <f>IF(D72=E72,0,G72*IF($F72='Unit costs'!$B$24,'Unit costs'!$C$24,'Unit costs'!$C$25))</f>
        <v>0</v>
      </c>
      <c r="J72" s="64">
        <f>IF(D72=E72,G72*IF($F72='Unit costs'!$B$24,'Unit costs'!$C$30,'Unit costs'!$C$25),0)</f>
        <v>0</v>
      </c>
    </row>
    <row r="73" spans="2:10" x14ac:dyDescent="0.45">
      <c r="B73" s="57"/>
      <c r="C73" s="66"/>
      <c r="D73" s="66"/>
      <c r="E73" s="66"/>
      <c r="F73" s="23"/>
      <c r="G73" s="66"/>
      <c r="H73" s="63">
        <f>IFERROR(G73*IF(D73&lt;&gt;E73,(IF(VLOOKUP(D73,'Unit costs'!$B$11:$C$21,2,FALSE)&gt;=VLOOKUP(E73,'Unit costs'!$B$11:$C$21,2,FALSE),VLOOKUP(D73,'Unit costs'!$B$11:$C$21,2,FALSE),VLOOKUP(E73,'Unit costs'!$B$11:$C$21,2,FALSE))),0)," ")</f>
        <v>0</v>
      </c>
      <c r="I73" s="63">
        <f>IF(D73=E73,0,G73*IF($F73='Unit costs'!$B$24,'Unit costs'!$C$24,'Unit costs'!$C$25))</f>
        <v>0</v>
      </c>
      <c r="J73" s="64">
        <f>IF(D73=E73,G73*IF($F73='Unit costs'!$B$24,'Unit costs'!$C$30,'Unit costs'!$C$25),0)</f>
        <v>0</v>
      </c>
    </row>
    <row r="74" spans="2:10" x14ac:dyDescent="0.45">
      <c r="B74" s="57"/>
      <c r="C74" s="66"/>
      <c r="D74" s="66"/>
      <c r="E74" s="66"/>
      <c r="F74" s="23"/>
      <c r="G74" s="66"/>
      <c r="H74" s="63">
        <f>IFERROR(G74*IF(D74&lt;&gt;E74,(IF(VLOOKUP(D74,'Unit costs'!$B$11:$C$21,2,FALSE)&gt;=VLOOKUP(E74,'Unit costs'!$B$11:$C$21,2,FALSE),VLOOKUP(D74,'Unit costs'!$B$11:$C$21,2,FALSE),VLOOKUP(E74,'Unit costs'!$B$11:$C$21,2,FALSE))),0)," ")</f>
        <v>0</v>
      </c>
      <c r="I74" s="63">
        <f>IF(D74=E74,0,G74*IF($F74='Unit costs'!$B$24,'Unit costs'!$C$24,'Unit costs'!$C$25))</f>
        <v>0</v>
      </c>
      <c r="J74" s="64">
        <f>IF(D74=E74,G74*IF($F74='Unit costs'!$B$24,'Unit costs'!$C$30,'Unit costs'!$C$25),0)</f>
        <v>0</v>
      </c>
    </row>
    <row r="75" spans="2:10" x14ac:dyDescent="0.45">
      <c r="B75" s="57"/>
      <c r="C75" s="66"/>
      <c r="D75" s="66"/>
      <c r="E75" s="66"/>
      <c r="F75" s="23"/>
      <c r="G75" s="66"/>
      <c r="H75" s="63">
        <f>IFERROR(G75*IF(D75&lt;&gt;E75,(IF(VLOOKUP(D75,'Unit costs'!$B$11:$C$21,2,FALSE)&gt;=VLOOKUP(E75,'Unit costs'!$B$11:$C$21,2,FALSE),VLOOKUP(D75,'Unit costs'!$B$11:$C$21,2,FALSE),VLOOKUP(E75,'Unit costs'!$B$11:$C$21,2,FALSE))),0)," ")</f>
        <v>0</v>
      </c>
      <c r="I75" s="63">
        <f>IF(D75=E75,0,G75*IF($F75='Unit costs'!$B$24,'Unit costs'!$C$24,'Unit costs'!$C$25))</f>
        <v>0</v>
      </c>
      <c r="J75" s="64">
        <f>IF(D75=E75,G75*IF($F75='Unit costs'!$B$24,'Unit costs'!$C$30,'Unit costs'!$C$25),0)</f>
        <v>0</v>
      </c>
    </row>
    <row r="76" spans="2:10" x14ac:dyDescent="0.45">
      <c r="B76" s="57"/>
      <c r="C76" s="66"/>
      <c r="D76" s="66"/>
      <c r="E76" s="66"/>
      <c r="F76" s="23"/>
      <c r="G76" s="66"/>
      <c r="H76" s="63">
        <f>IFERROR(G76*IF(D76&lt;&gt;E76,(IF(VLOOKUP(D76,'Unit costs'!$B$11:$C$21,2,FALSE)&gt;=VLOOKUP(E76,'Unit costs'!$B$11:$C$21,2,FALSE),VLOOKUP(D76,'Unit costs'!$B$11:$C$21,2,FALSE),VLOOKUP(E76,'Unit costs'!$B$11:$C$21,2,FALSE))),0)," ")</f>
        <v>0</v>
      </c>
      <c r="I76" s="63">
        <f>IF(D76=E76,0,G76*IF($F76='Unit costs'!$B$24,'Unit costs'!$C$24,'Unit costs'!$C$25))</f>
        <v>0</v>
      </c>
      <c r="J76" s="64">
        <f>IF(D76=E76,G76*IF($F76='Unit costs'!$B$24,'Unit costs'!$C$30,'Unit costs'!$C$25),0)</f>
        <v>0</v>
      </c>
    </row>
    <row r="77" spans="2:10" x14ac:dyDescent="0.45">
      <c r="B77" s="57"/>
      <c r="C77" s="66"/>
      <c r="D77" s="66"/>
      <c r="E77" s="66"/>
      <c r="F77" s="23"/>
      <c r="G77" s="66"/>
      <c r="H77" s="63">
        <f>IFERROR(G77*IF(D77&lt;&gt;E77,(IF(VLOOKUP(D77,'Unit costs'!$B$11:$C$21,2,FALSE)&gt;=VLOOKUP(E77,'Unit costs'!$B$11:$C$21,2,FALSE),VLOOKUP(D77,'Unit costs'!$B$11:$C$21,2,FALSE),VLOOKUP(E77,'Unit costs'!$B$11:$C$21,2,FALSE))),0)," ")</f>
        <v>0</v>
      </c>
      <c r="I77" s="63">
        <f>IF(D77=E77,0,G77*IF($F77='Unit costs'!$B$24,'Unit costs'!$C$24,'Unit costs'!$C$25))</f>
        <v>0</v>
      </c>
      <c r="J77" s="64">
        <f>IF(D77=E77,G77*IF($F77='Unit costs'!$B$24,'Unit costs'!$C$30,'Unit costs'!$C$25),0)</f>
        <v>0</v>
      </c>
    </row>
    <row r="78" spans="2:10" x14ac:dyDescent="0.45">
      <c r="B78" s="57"/>
      <c r="C78" s="66"/>
      <c r="D78" s="66"/>
      <c r="E78" s="66"/>
      <c r="F78" s="23"/>
      <c r="G78" s="66"/>
      <c r="H78" s="63">
        <f>IFERROR(G78*IF(D78&lt;&gt;E78,(IF(VLOOKUP(D78,'Unit costs'!$B$11:$C$21,2,FALSE)&gt;=VLOOKUP(E78,'Unit costs'!$B$11:$C$21,2,FALSE),VLOOKUP(D78,'Unit costs'!$B$11:$C$21,2,FALSE),VLOOKUP(E78,'Unit costs'!$B$11:$C$21,2,FALSE))),0)," ")</f>
        <v>0</v>
      </c>
      <c r="I78" s="63">
        <f>IF(D78=E78,0,G78*IF($F78='Unit costs'!$B$24,'Unit costs'!$C$24,'Unit costs'!$C$25))</f>
        <v>0</v>
      </c>
      <c r="J78" s="64">
        <f>IF(D78=E78,G78*IF($F78='Unit costs'!$B$24,'Unit costs'!$C$30,'Unit costs'!$C$25),0)</f>
        <v>0</v>
      </c>
    </row>
    <row r="79" spans="2:10" x14ac:dyDescent="0.45">
      <c r="B79" s="57"/>
      <c r="C79" s="66"/>
      <c r="D79" s="66"/>
      <c r="E79" s="66"/>
      <c r="F79" s="23"/>
      <c r="G79" s="66"/>
      <c r="H79" s="63">
        <f>IFERROR(G79*IF(D79&lt;&gt;E79,(IF(VLOOKUP(D79,'Unit costs'!$B$11:$C$21,2,FALSE)&gt;=VLOOKUP(E79,'Unit costs'!$B$11:$C$21,2,FALSE),VLOOKUP(D79,'Unit costs'!$B$11:$C$21,2,FALSE),VLOOKUP(E79,'Unit costs'!$B$11:$C$21,2,FALSE))),0)," ")</f>
        <v>0</v>
      </c>
      <c r="I79" s="63">
        <f>IF(D79=E79,0,G79*IF($F79='Unit costs'!$B$24,'Unit costs'!$C$24,'Unit costs'!$C$25))</f>
        <v>0</v>
      </c>
      <c r="J79" s="64">
        <f>IF(D79=E79,G79*IF($F79='Unit costs'!$B$24,'Unit costs'!$C$30,'Unit costs'!$C$25),0)</f>
        <v>0</v>
      </c>
    </row>
    <row r="80" spans="2:10" x14ac:dyDescent="0.45">
      <c r="B80" s="57"/>
      <c r="C80" s="66"/>
      <c r="D80" s="66"/>
      <c r="E80" s="66"/>
      <c r="F80" s="23"/>
      <c r="G80" s="66"/>
      <c r="H80" s="63">
        <f>IFERROR(G80*IF(D80&lt;&gt;E80,(IF(VLOOKUP(D80,'Unit costs'!$B$11:$C$21,2,FALSE)&gt;=VLOOKUP(E80,'Unit costs'!$B$11:$C$21,2,FALSE),VLOOKUP(D80,'Unit costs'!$B$11:$C$21,2,FALSE),VLOOKUP(E80,'Unit costs'!$B$11:$C$21,2,FALSE))),0)," ")</f>
        <v>0</v>
      </c>
      <c r="I80" s="63">
        <f>IF(D80=E80,0,G80*IF($F80='Unit costs'!$B$24,'Unit costs'!$C$24,'Unit costs'!$C$25))</f>
        <v>0</v>
      </c>
      <c r="J80" s="64">
        <f>IF(D80=E80,G80*IF($F80='Unit costs'!$B$24,'Unit costs'!$C$30,'Unit costs'!$C$25),0)</f>
        <v>0</v>
      </c>
    </row>
    <row r="81" spans="2:10" x14ac:dyDescent="0.45">
      <c r="B81" s="57"/>
      <c r="C81" s="66"/>
      <c r="D81" s="66"/>
      <c r="E81" s="66"/>
      <c r="F81" s="23"/>
      <c r="G81" s="66"/>
      <c r="H81" s="63">
        <f>IFERROR(G81*IF(D81&lt;&gt;E81,(IF(VLOOKUP(D81,'Unit costs'!$B$11:$C$21,2,FALSE)&gt;=VLOOKUP(E81,'Unit costs'!$B$11:$C$21,2,FALSE),VLOOKUP(D81,'Unit costs'!$B$11:$C$21,2,FALSE),VLOOKUP(E81,'Unit costs'!$B$11:$C$21,2,FALSE))),0)," ")</f>
        <v>0</v>
      </c>
      <c r="I81" s="63">
        <f>IF(D81=E81,0,G81*IF($F81='Unit costs'!$B$24,'Unit costs'!$C$24,'Unit costs'!$C$25))</f>
        <v>0</v>
      </c>
      <c r="J81" s="64">
        <f>IF(D81=E81,G81*IF($F81='Unit costs'!$B$24,'Unit costs'!$C$30,'Unit costs'!$C$25),0)</f>
        <v>0</v>
      </c>
    </row>
    <row r="82" spans="2:10" x14ac:dyDescent="0.45">
      <c r="B82" s="57"/>
      <c r="C82" s="66"/>
      <c r="D82" s="66"/>
      <c r="E82" s="66"/>
      <c r="F82" s="23"/>
      <c r="G82" s="66"/>
      <c r="H82" s="63">
        <f>IFERROR(G82*IF(D82&lt;&gt;E82,(IF(VLOOKUP(D82,'Unit costs'!$B$11:$C$21,2,FALSE)&gt;=VLOOKUP(E82,'Unit costs'!$B$11:$C$21,2,FALSE),VLOOKUP(D82,'Unit costs'!$B$11:$C$21,2,FALSE),VLOOKUP(E82,'Unit costs'!$B$11:$C$21,2,FALSE))),0)," ")</f>
        <v>0</v>
      </c>
      <c r="I82" s="63">
        <f>IF(D82=E82,0,G82*IF($F82='Unit costs'!$B$24,'Unit costs'!$C$24,'Unit costs'!$C$25))</f>
        <v>0</v>
      </c>
      <c r="J82" s="64">
        <f>IF(D82=E82,G82*IF($F82='Unit costs'!$B$24,'Unit costs'!$C$30,'Unit costs'!$C$25),0)</f>
        <v>0</v>
      </c>
    </row>
    <row r="83" spans="2:10" x14ac:dyDescent="0.45">
      <c r="B83" s="57"/>
      <c r="C83" s="66"/>
      <c r="D83" s="66"/>
      <c r="E83" s="66"/>
      <c r="F83" s="23"/>
      <c r="G83" s="66"/>
      <c r="H83" s="63">
        <f>IFERROR(G83*IF(D83&lt;&gt;E83,(IF(VLOOKUP(D83,'Unit costs'!$B$11:$C$21,2,FALSE)&gt;=VLOOKUP(E83,'Unit costs'!$B$11:$C$21,2,FALSE),VLOOKUP(D83,'Unit costs'!$B$11:$C$21,2,FALSE),VLOOKUP(E83,'Unit costs'!$B$11:$C$21,2,FALSE))),0)," ")</f>
        <v>0</v>
      </c>
      <c r="I83" s="63">
        <f>IF(D83=E83,0,G83*IF($F83='Unit costs'!$B$24,'Unit costs'!$C$24,'Unit costs'!$C$25))</f>
        <v>0</v>
      </c>
      <c r="J83" s="64">
        <f>IF(D83=E83,G83*IF($F83='Unit costs'!$B$24,'Unit costs'!$C$30,'Unit costs'!$C$25),0)</f>
        <v>0</v>
      </c>
    </row>
    <row r="84" spans="2:10" x14ac:dyDescent="0.45">
      <c r="B84" s="57"/>
      <c r="C84" s="66"/>
      <c r="D84" s="66"/>
      <c r="E84" s="66"/>
      <c r="F84" s="23"/>
      <c r="G84" s="66"/>
      <c r="H84" s="63">
        <f>IFERROR(G84*IF(D84&lt;&gt;E84,(IF(VLOOKUP(D84,'Unit costs'!$B$11:$C$21,2,FALSE)&gt;=VLOOKUP(E84,'Unit costs'!$B$11:$C$21,2,FALSE),VLOOKUP(D84,'Unit costs'!$B$11:$C$21,2,FALSE),VLOOKUP(E84,'Unit costs'!$B$11:$C$21,2,FALSE))),0)," ")</f>
        <v>0</v>
      </c>
      <c r="I84" s="63">
        <f>IF(D84=E84,0,G84*IF($F84='Unit costs'!$B$24,'Unit costs'!$C$24,'Unit costs'!$C$25))</f>
        <v>0</v>
      </c>
      <c r="J84" s="64">
        <f>IF(D84=E84,G84*IF($F84='Unit costs'!$B$24,'Unit costs'!$C$30,'Unit costs'!$C$25),0)</f>
        <v>0</v>
      </c>
    </row>
    <row r="85" spans="2:10" x14ac:dyDescent="0.45">
      <c r="B85" s="57"/>
      <c r="C85" s="66"/>
      <c r="D85" s="66"/>
      <c r="E85" s="66"/>
      <c r="F85" s="23"/>
      <c r="G85" s="66"/>
      <c r="H85" s="63">
        <f>IFERROR(G85*IF(D85&lt;&gt;E85,(IF(VLOOKUP(D85,'Unit costs'!$B$11:$C$21,2,FALSE)&gt;=VLOOKUP(E85,'Unit costs'!$B$11:$C$21,2,FALSE),VLOOKUP(D85,'Unit costs'!$B$11:$C$21,2,FALSE),VLOOKUP(E85,'Unit costs'!$B$11:$C$21,2,FALSE))),0)," ")</f>
        <v>0</v>
      </c>
      <c r="I85" s="63">
        <f>IF(D85=E85,0,G85*IF($F85='Unit costs'!$B$24,'Unit costs'!$C$24,'Unit costs'!$C$25))</f>
        <v>0</v>
      </c>
      <c r="J85" s="64">
        <f>IF(D85=E85,G85*IF($F85='Unit costs'!$B$24,'Unit costs'!$C$30,'Unit costs'!$C$25),0)</f>
        <v>0</v>
      </c>
    </row>
    <row r="86" spans="2:10" x14ac:dyDescent="0.45">
      <c r="B86" s="57"/>
      <c r="C86" s="66"/>
      <c r="D86" s="66"/>
      <c r="E86" s="66"/>
      <c r="F86" s="23"/>
      <c r="G86" s="66"/>
      <c r="H86" s="63">
        <f>IFERROR(G86*IF(D86&lt;&gt;E86,(IF(VLOOKUP(D86,'Unit costs'!$B$11:$C$21,2,FALSE)&gt;=VLOOKUP(E86,'Unit costs'!$B$11:$C$21,2,FALSE),VLOOKUP(D86,'Unit costs'!$B$11:$C$21,2,FALSE),VLOOKUP(E86,'Unit costs'!$B$11:$C$21,2,FALSE))),0)," ")</f>
        <v>0</v>
      </c>
      <c r="I86" s="63">
        <f>IF(D86=E86,0,G86*IF($F86='Unit costs'!$B$24,'Unit costs'!$C$24,'Unit costs'!$C$25))</f>
        <v>0</v>
      </c>
      <c r="J86" s="64">
        <f>IF(D86=E86,G86*IF($F86='Unit costs'!$B$24,'Unit costs'!$C$30,'Unit costs'!$C$25),0)</f>
        <v>0</v>
      </c>
    </row>
    <row r="87" spans="2:10" x14ac:dyDescent="0.45">
      <c r="B87" s="57"/>
      <c r="C87" s="66"/>
      <c r="D87" s="66"/>
      <c r="E87" s="66"/>
      <c r="F87" s="23"/>
      <c r="G87" s="66"/>
      <c r="H87" s="63">
        <f>IFERROR(G87*IF(D87&lt;&gt;E87,(IF(VLOOKUP(D87,'Unit costs'!$B$11:$C$21,2,FALSE)&gt;=VLOOKUP(E87,'Unit costs'!$B$11:$C$21,2,FALSE),VLOOKUP(D87,'Unit costs'!$B$11:$C$21,2,FALSE),VLOOKUP(E87,'Unit costs'!$B$11:$C$21,2,FALSE))),0)," ")</f>
        <v>0</v>
      </c>
      <c r="I87" s="63">
        <f>IF(D87=E87,0,G87*IF($F87='Unit costs'!$B$24,'Unit costs'!$C$24,'Unit costs'!$C$25))</f>
        <v>0</v>
      </c>
      <c r="J87" s="64">
        <f>IF(D87=E87,G87*IF($F87='Unit costs'!$B$24,'Unit costs'!$C$30,'Unit costs'!$C$25),0)</f>
        <v>0</v>
      </c>
    </row>
    <row r="88" spans="2:10" x14ac:dyDescent="0.45">
      <c r="B88" s="57"/>
      <c r="C88" s="66"/>
      <c r="D88" s="66"/>
      <c r="E88" s="66"/>
      <c r="F88" s="23"/>
      <c r="G88" s="66"/>
      <c r="H88" s="63">
        <f>IFERROR(G88*IF(D88&lt;&gt;E88,(IF(VLOOKUP(D88,'Unit costs'!$B$11:$C$21,2,FALSE)&gt;=VLOOKUP(E88,'Unit costs'!$B$11:$C$21,2,FALSE),VLOOKUP(D88,'Unit costs'!$B$11:$C$21,2,FALSE),VLOOKUP(E88,'Unit costs'!$B$11:$C$21,2,FALSE))),0)," ")</f>
        <v>0</v>
      </c>
      <c r="I88" s="63">
        <f>IF(D88=E88,0,G88*IF($F88='Unit costs'!$B$24,'Unit costs'!$C$24,'Unit costs'!$C$25))</f>
        <v>0</v>
      </c>
      <c r="J88" s="64">
        <f>IF(D88=E88,G88*IF($F88='Unit costs'!$B$24,'Unit costs'!$C$30,'Unit costs'!$C$25),0)</f>
        <v>0</v>
      </c>
    </row>
    <row r="89" spans="2:10" x14ac:dyDescent="0.45">
      <c r="B89" s="57"/>
      <c r="C89" s="66"/>
      <c r="D89" s="66"/>
      <c r="E89" s="66"/>
      <c r="F89" s="23"/>
      <c r="G89" s="66"/>
      <c r="H89" s="63">
        <f>IFERROR(G89*IF(D89&lt;&gt;E89,(IF(VLOOKUP(D89,'Unit costs'!$B$11:$C$21,2,FALSE)&gt;=VLOOKUP(E89,'Unit costs'!$B$11:$C$21,2,FALSE),VLOOKUP(D89,'Unit costs'!$B$11:$C$21,2,FALSE),VLOOKUP(E89,'Unit costs'!$B$11:$C$21,2,FALSE))),0)," ")</f>
        <v>0</v>
      </c>
      <c r="I89" s="63">
        <f>IF(D89=E89,0,G89*IF($F89='Unit costs'!$B$24,'Unit costs'!$C$24,'Unit costs'!$C$25))</f>
        <v>0</v>
      </c>
      <c r="J89" s="64">
        <f>IF(D89=E89,G89*IF($F89='Unit costs'!$B$24,'Unit costs'!$C$30,'Unit costs'!$C$25),0)</f>
        <v>0</v>
      </c>
    </row>
    <row r="90" spans="2:10" x14ac:dyDescent="0.45">
      <c r="B90" s="57"/>
      <c r="C90" s="66"/>
      <c r="D90" s="66"/>
      <c r="E90" s="66"/>
      <c r="F90" s="23"/>
      <c r="G90" s="66"/>
      <c r="H90" s="63">
        <f>IFERROR(G90*IF(D90&lt;&gt;E90,(IF(VLOOKUP(D90,'Unit costs'!$B$11:$C$21,2,FALSE)&gt;=VLOOKUP(E90,'Unit costs'!$B$11:$C$21,2,FALSE),VLOOKUP(D90,'Unit costs'!$B$11:$C$21,2,FALSE),VLOOKUP(E90,'Unit costs'!$B$11:$C$21,2,FALSE))),0)," ")</f>
        <v>0</v>
      </c>
      <c r="I90" s="63">
        <f>IF(D90=E90,0,G90*IF($F90='Unit costs'!$B$24,'Unit costs'!$C$24,'Unit costs'!$C$25))</f>
        <v>0</v>
      </c>
      <c r="J90" s="64">
        <f>IF(D90=E90,G90*IF($F90='Unit costs'!$B$24,'Unit costs'!$C$30,'Unit costs'!$C$25),0)</f>
        <v>0</v>
      </c>
    </row>
    <row r="91" spans="2:10" x14ac:dyDescent="0.45">
      <c r="B91" s="57"/>
      <c r="C91" s="66"/>
      <c r="D91" s="66"/>
      <c r="E91" s="66"/>
      <c r="F91" s="23"/>
      <c r="G91" s="66"/>
      <c r="H91" s="63">
        <f>IFERROR(G91*IF(D91&lt;&gt;E91,(IF(VLOOKUP(D91,'Unit costs'!$B$11:$C$21,2,FALSE)&gt;=VLOOKUP(E91,'Unit costs'!$B$11:$C$21,2,FALSE),VLOOKUP(D91,'Unit costs'!$B$11:$C$21,2,FALSE),VLOOKUP(E91,'Unit costs'!$B$11:$C$21,2,FALSE))),0)," ")</f>
        <v>0</v>
      </c>
      <c r="I91" s="63">
        <f>IF(D91=E91,0,G91*IF($F91='Unit costs'!$B$24,'Unit costs'!$C$24,'Unit costs'!$C$25))</f>
        <v>0</v>
      </c>
      <c r="J91" s="64">
        <f>IF(D91=E91,G91*IF($F91='Unit costs'!$B$24,'Unit costs'!$C$30,'Unit costs'!$C$25),0)</f>
        <v>0</v>
      </c>
    </row>
    <row r="92" spans="2:10" x14ac:dyDescent="0.45">
      <c r="B92" s="57"/>
      <c r="C92" s="66"/>
      <c r="D92" s="66"/>
      <c r="E92" s="66"/>
      <c r="F92" s="23"/>
      <c r="G92" s="66"/>
      <c r="H92" s="63">
        <f>IFERROR(G92*IF(D92&lt;&gt;E92,(IF(VLOOKUP(D92,'Unit costs'!$B$11:$C$21,2,FALSE)&gt;=VLOOKUP(E92,'Unit costs'!$B$11:$C$21,2,FALSE),VLOOKUP(D92,'Unit costs'!$B$11:$C$21,2,FALSE),VLOOKUP(E92,'Unit costs'!$B$11:$C$21,2,FALSE))),0)," ")</f>
        <v>0</v>
      </c>
      <c r="I92" s="63">
        <f>IF(D92=E92,0,G92*IF($F92='Unit costs'!$B$24,'Unit costs'!$C$24,'Unit costs'!$C$25))</f>
        <v>0</v>
      </c>
      <c r="J92" s="64">
        <f>IF(D92=E92,G92*IF($F92='Unit costs'!$B$24,'Unit costs'!$C$30,'Unit costs'!$C$25),0)</f>
        <v>0</v>
      </c>
    </row>
    <row r="93" spans="2:10" x14ac:dyDescent="0.45">
      <c r="B93" s="57"/>
      <c r="C93" s="66"/>
      <c r="D93" s="66"/>
      <c r="E93" s="66"/>
      <c r="F93" s="23"/>
      <c r="G93" s="66"/>
      <c r="H93" s="63">
        <f>IFERROR(G93*IF(D93&lt;&gt;E93,(IF(VLOOKUP(D93,'Unit costs'!$B$11:$C$21,2,FALSE)&gt;=VLOOKUP(E93,'Unit costs'!$B$11:$C$21,2,FALSE),VLOOKUP(D93,'Unit costs'!$B$11:$C$21,2,FALSE),VLOOKUP(E93,'Unit costs'!$B$11:$C$21,2,FALSE))),0)," ")</f>
        <v>0</v>
      </c>
      <c r="I93" s="63">
        <f>IF(D93=E93,0,G93*IF($F93='Unit costs'!$B$24,'Unit costs'!$C$24,'Unit costs'!$C$25))</f>
        <v>0</v>
      </c>
      <c r="J93" s="64">
        <f>IF(D93=E93,G93*IF($F93='Unit costs'!$B$24,'Unit costs'!$C$30,'Unit costs'!$C$25),0)</f>
        <v>0</v>
      </c>
    </row>
    <row r="94" spans="2:10" x14ac:dyDescent="0.45">
      <c r="B94" s="57"/>
      <c r="C94" s="66"/>
      <c r="D94" s="66"/>
      <c r="E94" s="66"/>
      <c r="F94" s="23"/>
      <c r="G94" s="66"/>
      <c r="H94" s="63">
        <f>IFERROR(G94*IF(D94&lt;&gt;E94,(IF(VLOOKUP(D94,'Unit costs'!$B$11:$C$21,2,FALSE)&gt;=VLOOKUP(E94,'Unit costs'!$B$11:$C$21,2,FALSE),VLOOKUP(D94,'Unit costs'!$B$11:$C$21,2,FALSE),VLOOKUP(E94,'Unit costs'!$B$11:$C$21,2,FALSE))),0)," ")</f>
        <v>0</v>
      </c>
      <c r="I94" s="63">
        <f>IF(D94=E94,0,G94*IF($F94='Unit costs'!$B$24,'Unit costs'!$C$24,'Unit costs'!$C$25))</f>
        <v>0</v>
      </c>
      <c r="J94" s="64">
        <f>IF(D94=E94,G94*IF($F94='Unit costs'!$B$24,'Unit costs'!$C$30,'Unit costs'!$C$25),0)</f>
        <v>0</v>
      </c>
    </row>
    <row r="95" spans="2:10" x14ac:dyDescent="0.45">
      <c r="B95" s="57"/>
      <c r="C95" s="66"/>
      <c r="D95" s="66"/>
      <c r="E95" s="66"/>
      <c r="F95" s="23"/>
      <c r="G95" s="66"/>
      <c r="H95" s="63">
        <f>IFERROR(G95*IF(D95&lt;&gt;E95,(IF(VLOOKUP(D95,'Unit costs'!$B$11:$C$21,2,FALSE)&gt;=VLOOKUP(E95,'Unit costs'!$B$11:$C$21,2,FALSE),VLOOKUP(D95,'Unit costs'!$B$11:$C$21,2,FALSE),VLOOKUP(E95,'Unit costs'!$B$11:$C$21,2,FALSE))),0)," ")</f>
        <v>0</v>
      </c>
      <c r="I95" s="63">
        <f>IF(D95=E95,0,G95*IF($F95='Unit costs'!$B$24,'Unit costs'!$C$24,'Unit costs'!$C$25))</f>
        <v>0</v>
      </c>
      <c r="J95" s="64">
        <f>IF(D95=E95,G95*IF($F95='Unit costs'!$B$24,'Unit costs'!$C$30,'Unit costs'!$C$25),0)</f>
        <v>0</v>
      </c>
    </row>
    <row r="96" spans="2:10" x14ac:dyDescent="0.45">
      <c r="B96" s="57"/>
      <c r="C96" s="66"/>
      <c r="D96" s="66"/>
      <c r="E96" s="66"/>
      <c r="F96" s="23"/>
      <c r="G96" s="66"/>
      <c r="H96" s="63">
        <f>IFERROR(G96*IF(D96&lt;&gt;E96,(IF(VLOOKUP(D96,'Unit costs'!$B$11:$C$21,2,FALSE)&gt;=VLOOKUP(E96,'Unit costs'!$B$11:$C$21,2,FALSE),VLOOKUP(D96,'Unit costs'!$B$11:$C$21,2,FALSE),VLOOKUP(E96,'Unit costs'!$B$11:$C$21,2,FALSE))),0)," ")</f>
        <v>0</v>
      </c>
      <c r="I96" s="63">
        <f>IF(D96=E96,0,G96*IF($F96='Unit costs'!$B$24,'Unit costs'!$C$24,'Unit costs'!$C$25))</f>
        <v>0</v>
      </c>
      <c r="J96" s="64">
        <f>IF(D96=E96,G96*IF($F96='Unit costs'!$B$24,'Unit costs'!$C$30,'Unit costs'!$C$25),0)</f>
        <v>0</v>
      </c>
    </row>
    <row r="97" spans="2:10" x14ac:dyDescent="0.45">
      <c r="B97" s="57"/>
      <c r="C97" s="66"/>
      <c r="D97" s="66"/>
      <c r="E97" s="66"/>
      <c r="F97" s="23"/>
      <c r="G97" s="66"/>
      <c r="H97" s="63">
        <f>IFERROR(G97*IF(D97&lt;&gt;E97,(IF(VLOOKUP(D97,'Unit costs'!$B$11:$C$21,2,FALSE)&gt;=VLOOKUP(E97,'Unit costs'!$B$11:$C$21,2,FALSE),VLOOKUP(D97,'Unit costs'!$B$11:$C$21,2,FALSE),VLOOKUP(E97,'Unit costs'!$B$11:$C$21,2,FALSE))),0)," ")</f>
        <v>0</v>
      </c>
      <c r="I97" s="63">
        <f>IF(D97=E97,0,G97*IF($F97='Unit costs'!$B$24,'Unit costs'!$C$24,'Unit costs'!$C$25))</f>
        <v>0</v>
      </c>
      <c r="J97" s="64">
        <f>IF(D97=E97,G97*IF($F97='Unit costs'!$B$24,'Unit costs'!$C$30,'Unit costs'!$C$25),0)</f>
        <v>0</v>
      </c>
    </row>
    <row r="98" spans="2:10" x14ac:dyDescent="0.45">
      <c r="B98" s="57"/>
      <c r="C98" s="66"/>
      <c r="D98" s="66"/>
      <c r="E98" s="66"/>
      <c r="F98" s="23"/>
      <c r="G98" s="66"/>
      <c r="H98" s="63">
        <f>IFERROR(G98*IF(D98&lt;&gt;E98,(IF(VLOOKUP(D98,'Unit costs'!$B$11:$C$21,2,FALSE)&gt;=VLOOKUP(E98,'Unit costs'!$B$11:$C$21,2,FALSE),VLOOKUP(D98,'Unit costs'!$B$11:$C$21,2,FALSE),VLOOKUP(E98,'Unit costs'!$B$11:$C$21,2,FALSE))),0)," ")</f>
        <v>0</v>
      </c>
      <c r="I98" s="63">
        <f>IF(D98=E98,0,G98*IF($F98='Unit costs'!$B$24,'Unit costs'!$C$24,'Unit costs'!$C$25))</f>
        <v>0</v>
      </c>
      <c r="J98" s="64">
        <f>IF(D98=E98,G98*IF($F98='Unit costs'!$B$24,'Unit costs'!$C$30,'Unit costs'!$C$25),0)</f>
        <v>0</v>
      </c>
    </row>
    <row r="99" spans="2:10" x14ac:dyDescent="0.45">
      <c r="B99" s="57"/>
      <c r="C99" s="66"/>
      <c r="D99" s="66"/>
      <c r="E99" s="66"/>
      <c r="F99" s="23"/>
      <c r="G99" s="66"/>
      <c r="H99" s="63">
        <f>IFERROR(G99*IF(D99&lt;&gt;E99,(IF(VLOOKUP(D99,'Unit costs'!$B$11:$C$21,2,FALSE)&gt;=VLOOKUP(E99,'Unit costs'!$B$11:$C$21,2,FALSE),VLOOKUP(D99,'Unit costs'!$B$11:$C$21,2,FALSE),VLOOKUP(E99,'Unit costs'!$B$11:$C$21,2,FALSE))),0)," ")</f>
        <v>0</v>
      </c>
      <c r="I99" s="63">
        <f>IF(D99=E99,0,G99*IF($F99='Unit costs'!$B$24,'Unit costs'!$C$24,'Unit costs'!$C$25))</f>
        <v>0</v>
      </c>
      <c r="J99" s="64">
        <f>IF(D99=E99,G99*IF($F99='Unit costs'!$B$24,'Unit costs'!$C$30,'Unit costs'!$C$25),0)</f>
        <v>0</v>
      </c>
    </row>
    <row r="100" spans="2:10" x14ac:dyDescent="0.45">
      <c r="B100" s="65"/>
    </row>
    <row r="101" spans="2:10" x14ac:dyDescent="0.45">
      <c r="B101" s="65"/>
    </row>
    <row r="102" spans="2:10" x14ac:dyDescent="0.45">
      <c r="B102" s="65"/>
    </row>
    <row r="103" spans="2:10" x14ac:dyDescent="0.45">
      <c r="B103" s="65"/>
    </row>
    <row r="104" spans="2:10" x14ac:dyDescent="0.45">
      <c r="B104" s="65"/>
    </row>
    <row r="105" spans="2:10" x14ac:dyDescent="0.45">
      <c r="B105" s="65"/>
    </row>
    <row r="106" spans="2:10" x14ac:dyDescent="0.45">
      <c r="B106" s="65"/>
    </row>
    <row r="107" spans="2:10" x14ac:dyDescent="0.45">
      <c r="B107" s="65"/>
    </row>
    <row r="108" spans="2:10" x14ac:dyDescent="0.45">
      <c r="B108" s="65"/>
    </row>
    <row r="109" spans="2:10" x14ac:dyDescent="0.45">
      <c r="B109" s="65"/>
    </row>
    <row r="110" spans="2:10" x14ac:dyDescent="0.45">
      <c r="B110" s="65"/>
    </row>
    <row r="111" spans="2:10" x14ac:dyDescent="0.45">
      <c r="B111" s="65"/>
    </row>
    <row r="112" spans="2:10" x14ac:dyDescent="0.45">
      <c r="B112" s="65"/>
    </row>
    <row r="113" spans="2:2" x14ac:dyDescent="0.45">
      <c r="B113" s="65"/>
    </row>
    <row r="114" spans="2:2" x14ac:dyDescent="0.45">
      <c r="B114" s="65"/>
    </row>
    <row r="115" spans="2:2" x14ac:dyDescent="0.45">
      <c r="B115" s="65"/>
    </row>
    <row r="116" spans="2:2" x14ac:dyDescent="0.45">
      <c r="B116" s="65"/>
    </row>
    <row r="117" spans="2:2" x14ac:dyDescent="0.45">
      <c r="B117" s="65"/>
    </row>
    <row r="118" spans="2:2" x14ac:dyDescent="0.45">
      <c r="B118" s="65"/>
    </row>
    <row r="119" spans="2:2" x14ac:dyDescent="0.45">
      <c r="B119" s="65"/>
    </row>
  </sheetData>
  <sheetProtection algorithmName="SHA-512" hashValue="MMCJRd52MMQFEd3iB61biek/ASP1GCwfeN3Fz6zL8dQ2wot4HfiXDJTc665oRgPDMJfnugHz7kySsQdvVeQnMQ==" saltValue="D6CGUuEkvidao3IAPFCylA==" spinCount="100000" sheet="1" objects="1" scenarios="1"/>
  <protectedRanges>
    <protectedRange sqref="C20:G69 F70:F99" name="Område2"/>
  </protectedRanges>
  <mergeCells count="12">
    <mergeCell ref="E1:J1"/>
    <mergeCell ref="L4:Q4"/>
    <mergeCell ref="B3:J3"/>
    <mergeCell ref="L2:Q2"/>
    <mergeCell ref="L3:Q3"/>
    <mergeCell ref="C12:D12"/>
    <mergeCell ref="C13:D13"/>
    <mergeCell ref="D6:G6"/>
    <mergeCell ref="D7:G7"/>
    <mergeCell ref="D8:G8"/>
    <mergeCell ref="D9:G9"/>
    <mergeCell ref="D10:G10"/>
  </mergeCells>
  <conditionalFormatting sqref="H20:H99">
    <cfRule type="expression" dxfId="9" priority="15">
      <formula>AND(F20=G20,F20&lt;&gt;"",G20&lt;&gt;"")</formula>
    </cfRule>
  </conditionalFormatting>
  <conditionalFormatting sqref="D6:G8 D10:G10 D9">
    <cfRule type="containsBlanks" dxfId="8" priority="17">
      <formula>LEN(TRIM(D6))=0</formula>
    </cfRule>
  </conditionalFormatting>
  <conditionalFormatting sqref="D7">
    <cfRule type="containsText" dxfId="7" priority="13" operator="containsText" text="select from list">
      <formula>NOT(ISERROR(SEARCH("select from list",D7)))</formula>
    </cfRule>
  </conditionalFormatting>
  <conditionalFormatting sqref="D9">
    <cfRule type="containsText" dxfId="6" priority="12" operator="containsText" text="select number">
      <formula>NOT(ISERROR(SEARCH("select number",D9)))</formula>
    </cfRule>
  </conditionalFormatting>
  <conditionalFormatting sqref="I69:I99">
    <cfRule type="expression" dxfId="5" priority="11">
      <formula>AND(G69=H69,G69&lt;&gt;"",H69&lt;&gt;"")</formula>
    </cfRule>
  </conditionalFormatting>
  <conditionalFormatting sqref="F20:F99">
    <cfRule type="expression" priority="7">
      <formula>AND($D$20&lt;&gt;$E$20)</formula>
    </cfRule>
  </conditionalFormatting>
  <conditionalFormatting sqref="H20:J99">
    <cfRule type="cellIs" dxfId="4" priority="5" operator="equal">
      <formula>0</formula>
    </cfRule>
  </conditionalFormatting>
  <conditionalFormatting sqref="H18:I18">
    <cfRule type="cellIs" dxfId="3" priority="4" operator="equal">
      <formula>0</formula>
    </cfRule>
  </conditionalFormatting>
  <conditionalFormatting sqref="J18">
    <cfRule type="cellIs" dxfId="2" priority="3" operator="equal">
      <formula>0</formula>
    </cfRule>
  </conditionalFormatting>
  <conditionalFormatting sqref="B70:B99">
    <cfRule type="containsBlanks" dxfId="1" priority="2">
      <formula>LEN(TRIM(B70))=0</formula>
    </cfRule>
  </conditionalFormatting>
  <conditionalFormatting sqref="C70:G99">
    <cfRule type="containsBlanks" dxfId="0" priority="1">
      <formula>LEN(TRIM(C70))=0</formula>
    </cfRule>
  </conditionalFormatting>
  <dataValidations count="1">
    <dataValidation type="whole" operator="greaterThan" allowBlank="1" showInputMessage="1" showErrorMessage="1" sqref="G20:G99" xr:uid="{E4B50AB3-3DFC-48D4-8909-3A19F1271976}">
      <formula1>0</formula1>
    </dataValidation>
  </dataValidations>
  <pageMargins left="0.25" right="0.25" top="0.75" bottom="0.75" header="0.3" footer="0.3"/>
  <pageSetup paperSize="9" scale="94" fitToHeight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1AF0DCF-8325-42B8-85C4-C043DD3534FC}">
          <x14:formula1>
            <xm:f>'Unit costs'!$B$24:$B$25</xm:f>
          </x14:formula1>
          <xm:sqref>F20:F99</xm:sqref>
        </x14:dataValidation>
        <x14:dataValidation type="list" allowBlank="1" showInputMessage="1" showErrorMessage="1" xr:uid="{130AFEED-CE11-42D5-B051-D281CEF1987B}">
          <x14:formula1>
            <xm:f>'Unit costs'!$B$11:$B$21</xm:f>
          </x14:formula1>
          <xm:sqref>D20:E99</xm:sqref>
        </x14:dataValidation>
        <x14:dataValidation type="list" showInputMessage="1" showErrorMessage="1" xr:uid="{18C28359-F018-4BA8-B57D-6626B2A6931E}">
          <x14:formula1>
            <xm:f>'listar-fela'!$A$9:$A$16</xm:f>
          </x14:formula1>
          <xm:sqref>D9:G9</xm:sqref>
        </x14:dataValidation>
        <x14:dataValidation type="list" allowBlank="1" showInputMessage="1" showErrorMessage="1" xr:uid="{353A8E1D-E6C7-4553-9FED-0E5AA95B3C36}">
          <x14:formula1>
            <xm:f>'listar-fela'!$A$1:$A$4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D15" sqref="D15"/>
    </sheetView>
  </sheetViews>
  <sheetFormatPr defaultRowHeight="14.25" x14ac:dyDescent="0.45"/>
  <cols>
    <col min="1" max="1" width="5.73046875" customWidth="1"/>
    <col min="2" max="2" width="25.73046875" customWidth="1"/>
    <col min="3" max="3" width="28.265625" customWidth="1"/>
    <col min="4" max="4" width="38" customWidth="1"/>
  </cols>
  <sheetData>
    <row r="2" spans="2:4" ht="18" x14ac:dyDescent="0.55000000000000004">
      <c r="B2" s="4" t="s">
        <v>15</v>
      </c>
      <c r="C2" s="1"/>
      <c r="D2" s="1"/>
    </row>
    <row r="3" spans="2:4" ht="14.65" thickBot="1" x14ac:dyDescent="0.5"/>
    <row r="4" spans="2:4" x14ac:dyDescent="0.45">
      <c r="B4" s="8" t="s">
        <v>50</v>
      </c>
      <c r="C4" s="9"/>
    </row>
    <row r="5" spans="2:4" x14ac:dyDescent="0.45">
      <c r="B5" s="2" t="s">
        <v>16</v>
      </c>
      <c r="C5" s="3">
        <v>3000</v>
      </c>
    </row>
    <row r="6" spans="2:4" ht="14.65" thickBot="1" x14ac:dyDescent="0.5">
      <c r="B6" s="6" t="s">
        <v>17</v>
      </c>
      <c r="C6" s="7">
        <v>1000</v>
      </c>
    </row>
    <row r="7" spans="2:4" s="13" customFormat="1" x14ac:dyDescent="0.45">
      <c r="B7" s="12"/>
      <c r="C7" s="17"/>
    </row>
    <row r="8" spans="2:4" s="13" customFormat="1" x14ac:dyDescent="0.45">
      <c r="B8" s="12"/>
      <c r="C8" s="17"/>
    </row>
    <row r="9" spans="2:4" ht="16.149999999999999" thickBot="1" x14ac:dyDescent="0.55000000000000004">
      <c r="B9" s="19" t="s">
        <v>35</v>
      </c>
    </row>
    <row r="10" spans="2:4" x14ac:dyDescent="0.45">
      <c r="B10" s="8" t="s">
        <v>11</v>
      </c>
      <c r="C10" s="8" t="s">
        <v>12</v>
      </c>
    </row>
    <row r="11" spans="2:4" x14ac:dyDescent="0.45">
      <c r="B11" t="s">
        <v>0</v>
      </c>
      <c r="C11" s="10">
        <v>630</v>
      </c>
    </row>
    <row r="12" spans="2:4" x14ac:dyDescent="0.45">
      <c r="B12" t="s">
        <v>1</v>
      </c>
      <c r="C12" s="10">
        <v>630</v>
      </c>
    </row>
    <row r="13" spans="2:4" x14ac:dyDescent="0.45">
      <c r="B13" t="s">
        <v>2</v>
      </c>
      <c r="C13" s="10">
        <v>630</v>
      </c>
    </row>
    <row r="14" spans="2:4" x14ac:dyDescent="0.45">
      <c r="B14" t="s">
        <v>3</v>
      </c>
      <c r="C14" s="10">
        <v>630</v>
      </c>
    </row>
    <row r="15" spans="2:4" x14ac:dyDescent="0.45">
      <c r="B15" t="s">
        <v>4</v>
      </c>
      <c r="C15" s="10">
        <v>630</v>
      </c>
    </row>
    <row r="16" spans="2:4" x14ac:dyDescent="0.45">
      <c r="B16" t="s">
        <v>5</v>
      </c>
      <c r="C16" s="10">
        <v>630</v>
      </c>
    </row>
    <row r="17" spans="2:3" x14ac:dyDescent="0.45">
      <c r="B17" t="s">
        <v>6</v>
      </c>
      <c r="C17" s="10">
        <v>630</v>
      </c>
    </row>
    <row r="18" spans="2:3" x14ac:dyDescent="0.45">
      <c r="B18" t="s">
        <v>7</v>
      </c>
      <c r="C18" s="10">
        <v>630</v>
      </c>
    </row>
    <row r="19" spans="2:3" x14ac:dyDescent="0.45">
      <c r="B19" t="s">
        <v>8</v>
      </c>
      <c r="C19" s="10">
        <v>1600</v>
      </c>
    </row>
    <row r="20" spans="2:3" x14ac:dyDescent="0.45">
      <c r="B20" t="s">
        <v>9</v>
      </c>
      <c r="C20" s="10">
        <v>960</v>
      </c>
    </row>
    <row r="21" spans="2:3" ht="14.65" thickBot="1" x14ac:dyDescent="0.5">
      <c r="B21" s="5" t="s">
        <v>10</v>
      </c>
      <c r="C21" s="11">
        <v>960</v>
      </c>
    </row>
    <row r="22" spans="2:3" s="13" customFormat="1" ht="14.65" thickBot="1" x14ac:dyDescent="0.5">
      <c r="B22" s="18"/>
      <c r="C22" s="16"/>
    </row>
    <row r="23" spans="2:3" ht="28.5" x14ac:dyDescent="0.45">
      <c r="B23" s="15" t="s">
        <v>28</v>
      </c>
      <c r="C23" s="8" t="s">
        <v>12</v>
      </c>
    </row>
    <row r="24" spans="2:3" x14ac:dyDescent="0.45">
      <c r="B24" s="2" t="s">
        <v>13</v>
      </c>
      <c r="C24" s="10">
        <v>150</v>
      </c>
    </row>
    <row r="25" spans="2:3" ht="14.65" thickBot="1" x14ac:dyDescent="0.5">
      <c r="B25" s="6" t="s">
        <v>14</v>
      </c>
      <c r="C25" s="11">
        <v>0</v>
      </c>
    </row>
    <row r="26" spans="2:3" s="13" customFormat="1" x14ac:dyDescent="0.45">
      <c r="B26" s="12"/>
      <c r="C26" s="16"/>
    </row>
    <row r="27" spans="2:3" s="13" customFormat="1" x14ac:dyDescent="0.45">
      <c r="B27" s="12"/>
      <c r="C27" s="16"/>
    </row>
    <row r="28" spans="2:3" ht="33" customHeight="1" thickBot="1" x14ac:dyDescent="0.55000000000000004">
      <c r="B28" s="80" t="s">
        <v>36</v>
      </c>
      <c r="C28" s="80"/>
    </row>
    <row r="29" spans="2:3" ht="28.5" x14ac:dyDescent="0.45">
      <c r="B29" s="15" t="s">
        <v>29</v>
      </c>
      <c r="C29" s="8" t="s">
        <v>12</v>
      </c>
    </row>
    <row r="30" spans="2:3" x14ac:dyDescent="0.45">
      <c r="B30" s="2" t="s">
        <v>13</v>
      </c>
      <c r="C30" s="10">
        <v>450</v>
      </c>
    </row>
    <row r="31" spans="2:3" ht="14.65" thickBot="1" x14ac:dyDescent="0.5">
      <c r="B31" s="6" t="s">
        <v>14</v>
      </c>
      <c r="C31" s="11">
        <v>0</v>
      </c>
    </row>
    <row r="32" spans="2:3" x14ac:dyDescent="0.45">
      <c r="C32" s="1"/>
    </row>
    <row r="33" spans="3:3" x14ac:dyDescent="0.45">
      <c r="C33" s="1"/>
    </row>
  </sheetData>
  <sheetProtection algorithmName="SHA-512" hashValue="hFmf3UcJjp6uO2VHF0LRV5Ys45q4aYceJpxXsznrgmcpuWdQhLgiWYOpPzMhZHt3L3Ph+SDpQ4s32Pb+pm1LSA==" saltValue="ds7RCKLzhSb2rzePSZ1Bow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L29" sqref="L29"/>
    </sheetView>
  </sheetViews>
  <sheetFormatPr defaultColWidth="9.1328125" defaultRowHeight="14.25" x14ac:dyDescent="0.45"/>
  <cols>
    <col min="1" max="16384" width="9.1328125" style="13"/>
  </cols>
  <sheetData>
    <row r="1" spans="1:1" x14ac:dyDescent="0.45">
      <c r="A1" s="13" t="s">
        <v>20</v>
      </c>
    </row>
    <row r="2" spans="1:1" x14ac:dyDescent="0.45">
      <c r="A2" s="14" t="s">
        <v>21</v>
      </c>
    </row>
    <row r="3" spans="1:1" x14ac:dyDescent="0.45">
      <c r="A3" s="14" t="s">
        <v>22</v>
      </c>
    </row>
    <row r="4" spans="1:1" x14ac:dyDescent="0.45">
      <c r="A4" s="14" t="s">
        <v>27</v>
      </c>
    </row>
    <row r="5" spans="1:1" x14ac:dyDescent="0.45">
      <c r="A5" s="14"/>
    </row>
    <row r="6" spans="1:1" x14ac:dyDescent="0.45">
      <c r="A6" s="14"/>
    </row>
    <row r="7" spans="1:1" x14ac:dyDescent="0.45">
      <c r="A7" s="14"/>
    </row>
    <row r="8" spans="1:1" x14ac:dyDescent="0.45">
      <c r="A8" s="14"/>
    </row>
    <row r="9" spans="1:1" x14ac:dyDescent="0.45">
      <c r="A9" s="13" t="s">
        <v>23</v>
      </c>
    </row>
    <row r="10" spans="1:1" x14ac:dyDescent="0.45">
      <c r="A10" s="13">
        <v>3</v>
      </c>
    </row>
    <row r="11" spans="1:1" x14ac:dyDescent="0.45">
      <c r="A11" s="13">
        <v>4</v>
      </c>
    </row>
    <row r="12" spans="1:1" x14ac:dyDescent="0.45">
      <c r="A12" s="13">
        <v>5</v>
      </c>
    </row>
    <row r="13" spans="1:1" x14ac:dyDescent="0.45">
      <c r="A13" s="13">
        <v>6</v>
      </c>
    </row>
    <row r="14" spans="1:1" x14ac:dyDescent="0.45">
      <c r="A14" s="13">
        <v>7</v>
      </c>
    </row>
    <row r="15" spans="1:1" x14ac:dyDescent="0.45">
      <c r="A15" s="13">
        <v>8</v>
      </c>
    </row>
    <row r="16" spans="1:1" x14ac:dyDescent="0.45">
      <c r="A16" s="13" t="s">
        <v>46</v>
      </c>
    </row>
    <row r="17" spans="1:4" x14ac:dyDescent="0.45">
      <c r="A17" s="14"/>
    </row>
    <row r="18" spans="1:4" x14ac:dyDescent="0.45">
      <c r="A18" s="14"/>
    </row>
    <row r="19" spans="1:4" x14ac:dyDescent="0.45">
      <c r="A19" s="14"/>
    </row>
    <row r="22" spans="1:4" x14ac:dyDescent="0.45">
      <c r="A22" s="13">
        <f>IFERROR(IF(Activity!D9="9 or more", 11000, 3000+(Activity!D9*1000-1000)),0)</f>
        <v>0</v>
      </c>
      <c r="D22" s="13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13E4E3B380F54788EEC2B38AC6C233" ma:contentTypeVersion="16" ma:contentTypeDescription="Skapa ett nytt dokument." ma:contentTypeScope="" ma:versionID="bbbe96aac571a73af5a4a3edfd9c7a52">
  <xsd:schema xmlns:xsd="http://www.w3.org/2001/XMLSchema" xmlns:xs="http://www.w3.org/2001/XMLSchema" xmlns:p="http://schemas.microsoft.com/office/2006/metadata/properties" xmlns:ns1="http://schemas.microsoft.com/sharepoint/v3" xmlns:ns2="dfbefd03-3dd9-4da7-ae83-3032a5556c2b" xmlns:ns3="1827b81e-ea5e-4833-b2b6-1710cfe8346b" targetNamespace="http://schemas.microsoft.com/office/2006/metadata/properties" ma:root="true" ma:fieldsID="98bd061f000bac97e364c06b6cd083e0" ns1:_="" ns2:_="" ns3:_="">
    <xsd:import namespace="http://schemas.microsoft.com/sharepoint/v3"/>
    <xsd:import namespace="dfbefd03-3dd9-4da7-ae83-3032a5556c2b"/>
    <xsd:import namespace="1827b81e-ea5e-4833-b2b6-1710cfe834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efd03-3dd9-4da7-ae83-3032a5556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7b81e-ea5e-4833-b2b6-1710cfe834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7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D898A2-8E4C-4102-9C35-AACEC0C67D66}">
  <ds:schemaRefs>
    <ds:schemaRef ds:uri="http://purl.org/dc/elements/1.1/"/>
    <ds:schemaRef ds:uri="http://schemas.microsoft.com/office/2006/metadata/properties"/>
    <ds:schemaRef ds:uri="1827b81e-ea5e-4833-b2b6-1710cfe8346b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fbefd03-3dd9-4da7-ae83-3032a5556c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7FCD5-9AE7-40DE-B41F-BF5B98DD5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befd03-3dd9-4da7-ae83-3032a5556c2b"/>
    <ds:schemaRef ds:uri="1827b81e-ea5e-4833-b2b6-1710cfe834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3</vt:i4>
      </vt:variant>
      <vt:variant>
        <vt:lpstr>Nefnd svið</vt:lpstr>
      </vt:variant>
      <vt:variant>
        <vt:i4>6</vt:i4>
      </vt:variant>
    </vt:vector>
  </HeadingPairs>
  <TitlesOfParts>
    <vt:vector size="9" baseType="lpstr">
      <vt:lpstr>Activity</vt:lpstr>
      <vt:lpstr>Unit costs</vt:lpstr>
      <vt:lpstr>listar-fela</vt:lpstr>
      <vt:lpstr>activity</vt:lpstr>
      <vt:lpstr>cat</vt:lpstr>
      <vt:lpstr>Activity!Print_Area</vt:lpstr>
      <vt:lpstr>programme</vt:lpstr>
      <vt:lpstr>type</vt:lpstr>
      <vt:lpstr>typeb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Vangdrup</dc:creator>
  <cp:lastModifiedBy>Hulda Hrafnkelsdóttir</cp:lastModifiedBy>
  <cp:lastPrinted>2020-09-25T13:39:10Z</cp:lastPrinted>
  <dcterms:created xsi:type="dcterms:W3CDTF">2015-08-24T06:29:30Z</dcterms:created>
  <dcterms:modified xsi:type="dcterms:W3CDTF">2020-10-26T10:03:42Z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0x0101003A13E4E3B380F54788EEC2B38AC6C233</vt:lpwstr>
  </property>
</Properties>
</file>